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05e496ca50470b0/Desktop/"/>
    </mc:Choice>
  </mc:AlternateContent>
  <xr:revisionPtr revIDLastSave="0" documentId="8_{94F015EF-EF62-4DAB-8169-EED858966C27}" xr6:coauthVersionLast="47" xr6:coauthVersionMax="47" xr10:uidLastSave="{00000000-0000-0000-0000-000000000000}"/>
  <bookViews>
    <workbookView xWindow="0" yWindow="390" windowWidth="20400" windowHeight="10920" xr2:uid="{00000000-000D-0000-FFFF-FFFF00000000}"/>
  </bookViews>
  <sheets>
    <sheet name="CCL" sheetId="1" r:id="rId1"/>
  </sheets>
  <externalReferences>
    <externalReference r:id="rId2"/>
  </externalReferences>
  <definedNames>
    <definedName name="_xlnm.Print_Area" localSheetId="0">CCL!$A$1:$BP$57</definedName>
    <definedName name="Sabah">CCL!$BU$37:$BU$38</definedName>
    <definedName name="Sarawak">CCL!$BV$37:$BV$38</definedName>
    <definedName name="Semenanjung">CCL!$BT$37:$BT$38</definedName>
    <definedName name="TenureList" localSheetId="0">'[1]Profit Rate &amp; Wakalah Fee'!$B$5:$B$226</definedName>
    <definedName name="TenureList">'[1]Profit Rate &amp; Wakalah Fee'!$B$5:$B$226</definedName>
    <definedName name="Valueenter" localSheetId="0">IF('[1]Gov Sec &amp; KFHMB'!$F$13*'[1]Gov Sec &amp; KFHMB'!$E$18&gt;0,1,0)</definedName>
    <definedName name="Valueenter">IF('[1]Gov Sec &amp; KFHMB'!$F$13*'[1]Gov Sec &amp; KFHMB'!$E$18&gt;0,1,0)</definedName>
  </definedNames>
  <calcPr calcId="191029"/>
</workbook>
</file>

<file path=xl/calcChain.xml><?xml version="1.0" encoding="utf-8"?>
<calcChain xmlns="http://schemas.openxmlformats.org/spreadsheetml/2006/main">
  <c r="BI13" i="1" l="1"/>
  <c r="BH39" i="1" l="1"/>
  <c r="BD9" i="1" l="1"/>
  <c r="AZ9" i="1"/>
  <c r="S40" i="1" l="1"/>
  <c r="AU36" i="1" l="1"/>
  <c r="S38" i="1"/>
  <c r="S39" i="1" l="1"/>
  <c r="S37" i="1" s="1"/>
  <c r="AA37" i="1" l="1"/>
  <c r="BH37" i="1"/>
  <c r="BI33" i="1" l="1"/>
  <c r="S36" i="1" s="1"/>
  <c r="AG37" i="1" s="1"/>
  <c r="AP33" i="1"/>
  <c r="BH40" i="1" s="1"/>
  <c r="BI15" i="1"/>
  <c r="BI22" i="1" s="1"/>
  <c r="BI34" i="1" l="1"/>
  <c r="AA36" i="1" l="1"/>
  <c r="BH36" i="1"/>
  <c r="BH38" i="1" l="1"/>
  <c r="BH43" i="1" s="1"/>
  <c r="S41" i="1"/>
  <c r="S42" i="1" s="1"/>
  <c r="S43" i="1" s="1"/>
</calcChain>
</file>

<file path=xl/sharedStrings.xml><?xml version="1.0" encoding="utf-8"?>
<sst xmlns="http://schemas.openxmlformats.org/spreadsheetml/2006/main" count="109" uniqueCount="72">
  <si>
    <t>:</t>
  </si>
  <si>
    <t>Supplier/Agent</t>
  </si>
  <si>
    <t>Applicant</t>
  </si>
  <si>
    <t>Contact No</t>
  </si>
  <si>
    <t>I.C. No</t>
  </si>
  <si>
    <t>Length of Svc</t>
  </si>
  <si>
    <t>yrs</t>
  </si>
  <si>
    <t>Department</t>
  </si>
  <si>
    <t>Section</t>
  </si>
  <si>
    <t>Designation</t>
  </si>
  <si>
    <t>Age / D.O.B</t>
  </si>
  <si>
    <t>months</t>
  </si>
  <si>
    <t>A</t>
  </si>
  <si>
    <t>Loan Calculation</t>
  </si>
  <si>
    <t>Option</t>
  </si>
  <si>
    <t>As per Payslips</t>
  </si>
  <si>
    <t>Gross Salary</t>
  </si>
  <si>
    <t>Payslip Month</t>
  </si>
  <si>
    <t>RM</t>
  </si>
  <si>
    <t>Maximum Deduction</t>
  </si>
  <si>
    <t xml:space="preserve">Less: Total Existing Deduction </t>
  </si>
  <si>
    <t>No. Gaji</t>
  </si>
  <si>
    <t>GROSS ENTITLED</t>
  </si>
  <si>
    <t>Less: Deduction In-Transit</t>
  </si>
  <si>
    <t>Less: PIH New Loan</t>
  </si>
  <si>
    <t>Less: Angkasa Increase</t>
  </si>
  <si>
    <t>Balance Deduction (before Settlement(s)/Angkasa reduce)</t>
  </si>
  <si>
    <t>B</t>
  </si>
  <si>
    <t>No.</t>
  </si>
  <si>
    <t>Coop Name</t>
  </si>
  <si>
    <t>Coop Code</t>
  </si>
  <si>
    <t>Settlement (RM)</t>
  </si>
  <si>
    <t>Expiry Date</t>
  </si>
  <si>
    <t>M/I (RM)</t>
  </si>
  <si>
    <t>Total Settlement</t>
  </si>
  <si>
    <t>Eligible Deduction (after settlement(s)/Angkasa reduce)</t>
  </si>
  <si>
    <t>C</t>
  </si>
  <si>
    <t>Max Eligible Amount Finance</t>
  </si>
  <si>
    <t>Total Payout</t>
  </si>
  <si>
    <t>Amount Finance</t>
  </si>
  <si>
    <t>Less: Total Settlement (if applicable)</t>
  </si>
  <si>
    <t>Year</t>
  </si>
  <si>
    <t>Term Period (Years)</t>
  </si>
  <si>
    <t>Years</t>
  </si>
  <si>
    <t>Monthly</t>
  </si>
  <si>
    <t>Term Period (Months)</t>
  </si>
  <si>
    <t>Months</t>
  </si>
  <si>
    <t>Profit Rate</t>
  </si>
  <si>
    <t>Original Balance</t>
  </si>
  <si>
    <t>Monthly Instalment</t>
  </si>
  <si>
    <t>Final Instalment</t>
  </si>
  <si>
    <t>Nett Payable to Customer</t>
  </si>
  <si>
    <t>STAFF</t>
  </si>
  <si>
    <t>Interest</t>
  </si>
  <si>
    <t>Less: Stamping Fee</t>
  </si>
  <si>
    <t>Gross Payout</t>
  </si>
  <si>
    <t>1</t>
  </si>
  <si>
    <t>FD</t>
  </si>
  <si>
    <t>CONFIRMED</t>
  </si>
  <si>
    <t>20232339</t>
  </si>
  <si>
    <t>Branch</t>
  </si>
  <si>
    <t>Less: Misc Charges + 8% SST</t>
  </si>
  <si>
    <t>Submission Date</t>
  </si>
  <si>
    <t>Petronesa Scheme E (6.88%) Loan Calculator</t>
  </si>
  <si>
    <t>(select from list)</t>
  </si>
  <si>
    <t>(2 decimal places)</t>
  </si>
  <si>
    <t>(1,2,3,....,10)</t>
  </si>
  <si>
    <t>SCHEME E</t>
  </si>
  <si>
    <t>Sarawak</t>
  </si>
  <si>
    <t>Semenanjung</t>
  </si>
  <si>
    <t>Sabah</t>
  </si>
  <si>
    <t>SEMENANJUNG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</si>
</sst>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\(dd\-mm\-yyyy\)"/>
    <numFmt numFmtId="166" formatCode="dd\-mmm\-yyyy"/>
    <numFmt numFmtId="167" formatCode="0.0%"/>
    <numFmt numFmtId="168" formatCode="000000\-00\-0000"/>
    <numFmt numFmtId="169" formatCode="\(\ @\ \)"/>
    <numFmt numFmtId="170" formatCode="\(#,##0.00\)"/>
    <numFmt numFmtId="171" formatCode="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.5"/>
      <name val="Arial"/>
      <family val="2"/>
    </font>
    <font>
      <sz val="10"/>
      <color indexed="8"/>
      <name val="Calibri"/>
      <family val="2"/>
    </font>
    <font>
      <b/>
      <sz val="9.5"/>
      <name val="Arial"/>
      <family val="2"/>
    </font>
    <font>
      <i/>
      <sz val="8"/>
      <name val="Arial"/>
      <family val="2"/>
    </font>
    <font>
      <sz val="9.5"/>
      <color theme="0"/>
      <name val="Arial"/>
      <family val="2"/>
    </font>
    <font>
      <b/>
      <sz val="10.5"/>
      <color rgb="FFFF000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sz val="10"/>
      <color rgb="FF0000FF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i/>
      <sz val="9.5"/>
      <name val="Arial Narrow"/>
      <family val="2"/>
    </font>
    <font>
      <b/>
      <sz val="9.5"/>
      <color rgb="FFFF0000"/>
      <name val="Arial Narrow"/>
      <family val="2"/>
    </font>
    <font>
      <b/>
      <sz val="22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b/>
      <sz val="2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E1"/>
        <bgColor indexed="64"/>
      </patternFill>
    </fill>
    <fill>
      <patternFill patternType="solid">
        <fgColor rgb="FFFFFFD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4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268">
    <xf numFmtId="0" fontId="0" fillId="0" borderId="0" xfId="0"/>
    <xf numFmtId="0" fontId="3" fillId="0" borderId="0" xfId="3" applyFont="1" applyAlignment="1" applyProtection="1">
      <alignment vertical="center"/>
      <protection locked="0"/>
    </xf>
    <xf numFmtId="0" fontId="3" fillId="0" borderId="0" xfId="4" applyFont="1" applyProtection="1">
      <protection locked="0"/>
    </xf>
    <xf numFmtId="0" fontId="3" fillId="0" borderId="0" xfId="4" applyFont="1" applyAlignment="1" applyProtection="1">
      <alignment vertical="center"/>
      <protection locked="0"/>
    </xf>
    <xf numFmtId="0" fontId="3" fillId="0" borderId="0" xfId="4" applyFont="1" applyAlignment="1" applyProtection="1">
      <alignment vertical="center"/>
      <protection hidden="1"/>
    </xf>
    <xf numFmtId="0" fontId="3" fillId="0" borderId="0" xfId="4" applyFont="1" applyProtection="1">
      <protection hidden="1"/>
    </xf>
    <xf numFmtId="0" fontId="3" fillId="0" borderId="0" xfId="4" applyFont="1" applyAlignment="1" applyProtection="1">
      <alignment horizontal="right" vertical="center"/>
      <protection hidden="1"/>
    </xf>
    <xf numFmtId="0" fontId="3" fillId="0" borderId="0" xfId="4" applyFont="1" applyAlignment="1" applyProtection="1">
      <alignment horizontal="center" vertical="center"/>
      <protection locked="0"/>
    </xf>
    <xf numFmtId="0" fontId="3" fillId="0" borderId="0" xfId="3" applyFont="1" applyAlignment="1" applyProtection="1">
      <alignment horizontal="left" vertical="center"/>
      <protection locked="0"/>
    </xf>
    <xf numFmtId="0" fontId="3" fillId="0" borderId="0" xfId="4" applyFont="1" applyAlignment="1" applyProtection="1">
      <alignment horizontal="left" vertical="center"/>
      <protection locked="0"/>
    </xf>
    <xf numFmtId="0" fontId="3" fillId="0" borderId="0" xfId="4" applyFont="1" applyAlignment="1" applyProtection="1">
      <alignment horizontal="left" vertical="center"/>
      <protection hidden="1"/>
    </xf>
    <xf numFmtId="0" fontId="3" fillId="0" borderId="3" xfId="4" applyFont="1" applyBorder="1" applyAlignment="1" applyProtection="1">
      <alignment vertical="center"/>
      <protection hidden="1"/>
    </xf>
    <xf numFmtId="0" fontId="3" fillId="0" borderId="0" xfId="3" applyFont="1" applyAlignment="1" applyProtection="1">
      <alignment horizontal="left" vertical="center"/>
      <protection hidden="1"/>
    </xf>
    <xf numFmtId="0" fontId="3" fillId="0" borderId="0" xfId="3" applyFont="1" applyAlignment="1" applyProtection="1">
      <alignment horizontal="right" vertical="center"/>
      <protection hidden="1"/>
    </xf>
    <xf numFmtId="0" fontId="3" fillId="0" borderId="5" xfId="3" applyFont="1" applyBorder="1" applyAlignment="1" applyProtection="1">
      <alignment vertical="center"/>
      <protection locked="0"/>
    </xf>
    <xf numFmtId="0" fontId="3" fillId="0" borderId="6" xfId="3" applyFont="1" applyBorder="1" applyAlignment="1" applyProtection="1">
      <alignment vertical="center"/>
      <protection locked="0"/>
    </xf>
    <xf numFmtId="0" fontId="3" fillId="0" borderId="10" xfId="3" applyFont="1" applyBorder="1" applyAlignment="1" applyProtection="1">
      <alignment horizontal="left" vertical="center"/>
      <protection hidden="1"/>
    </xf>
    <xf numFmtId="0" fontId="3" fillId="0" borderId="11" xfId="3" applyFont="1" applyBorder="1" applyAlignment="1" applyProtection="1">
      <alignment horizontal="left" vertical="center"/>
      <protection hidden="1"/>
    </xf>
    <xf numFmtId="0" fontId="3" fillId="0" borderId="11" xfId="3" applyFont="1" applyBorder="1" applyAlignment="1" applyProtection="1">
      <alignment horizontal="left" vertical="center"/>
      <protection locked="0"/>
    </xf>
    <xf numFmtId="0" fontId="3" fillId="0" borderId="11" xfId="3" applyFont="1" applyBorder="1" applyAlignment="1" applyProtection="1">
      <alignment vertical="center"/>
      <protection locked="0"/>
    </xf>
    <xf numFmtId="0" fontId="3" fillId="0" borderId="11" xfId="3" applyFont="1" applyBorder="1" applyAlignment="1" applyProtection="1">
      <alignment vertical="center"/>
      <protection hidden="1"/>
    </xf>
    <xf numFmtId="0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0" xfId="3" applyFont="1" applyBorder="1" applyAlignment="1" applyProtection="1">
      <alignment vertical="center"/>
      <protection hidden="1"/>
    </xf>
    <xf numFmtId="0" fontId="3" fillId="0" borderId="8" xfId="3" applyFont="1" applyBorder="1" applyAlignment="1" applyProtection="1">
      <alignment vertical="center"/>
      <protection locked="0"/>
    </xf>
    <xf numFmtId="0" fontId="3" fillId="0" borderId="13" xfId="3" applyFont="1" applyBorder="1" applyAlignment="1" applyProtection="1">
      <alignment horizontal="left" vertical="center"/>
      <protection hidden="1"/>
    </xf>
    <xf numFmtId="0" fontId="3" fillId="0" borderId="14" xfId="3" applyFont="1" applyBorder="1" applyAlignment="1" applyProtection="1">
      <alignment horizontal="left" vertical="center"/>
      <protection hidden="1"/>
    </xf>
    <xf numFmtId="0" fontId="3" fillId="0" borderId="14" xfId="3" applyFont="1" applyBorder="1" applyAlignment="1" applyProtection="1">
      <alignment horizontal="left" vertical="center"/>
      <protection locked="0"/>
    </xf>
    <xf numFmtId="0" fontId="3" fillId="0" borderId="14" xfId="3" applyFont="1" applyBorder="1" applyAlignment="1" applyProtection="1">
      <alignment vertical="center"/>
      <protection locked="0"/>
    </xf>
    <xf numFmtId="0" fontId="3" fillId="0" borderId="14" xfId="1" applyNumberFormat="1" applyFont="1" applyFill="1" applyBorder="1" applyAlignment="1" applyProtection="1">
      <alignment horizontal="right" vertical="center"/>
      <protection locked="0"/>
    </xf>
    <xf numFmtId="9" fontId="3" fillId="0" borderId="15" xfId="2" applyFont="1" applyFill="1" applyBorder="1" applyAlignment="1" applyProtection="1">
      <alignment vertical="center"/>
      <protection locked="0"/>
    </xf>
    <xf numFmtId="9" fontId="3" fillId="0" borderId="16" xfId="2" applyFont="1" applyFill="1" applyBorder="1" applyAlignment="1" applyProtection="1">
      <alignment vertical="center"/>
      <protection locked="0"/>
    </xf>
    <xf numFmtId="0" fontId="3" fillId="0" borderId="13" xfId="3" applyFont="1" applyBorder="1" applyAlignment="1" applyProtection="1">
      <alignment vertical="center"/>
      <protection hidden="1"/>
    </xf>
    <xf numFmtId="0" fontId="3" fillId="0" borderId="14" xfId="3" applyFont="1" applyBorder="1" applyAlignment="1" applyProtection="1">
      <alignment vertical="center"/>
      <protection hidden="1"/>
    </xf>
    <xf numFmtId="0" fontId="3" fillId="0" borderId="14" xfId="3" quotePrefix="1" applyFont="1" applyBorder="1" applyAlignment="1" applyProtection="1">
      <alignment horizontal="left" vertical="center"/>
      <protection locked="0"/>
    </xf>
    <xf numFmtId="0" fontId="3" fillId="0" borderId="14" xfId="3" quotePrefix="1" applyFont="1" applyBorder="1" applyAlignment="1" applyProtection="1">
      <alignment vertical="center"/>
      <protection locked="0"/>
    </xf>
    <xf numFmtId="0" fontId="3" fillId="0" borderId="14" xfId="3" quotePrefix="1" applyFont="1" applyBorder="1" applyAlignment="1" applyProtection="1">
      <alignment vertical="center"/>
      <protection hidden="1"/>
    </xf>
    <xf numFmtId="0" fontId="3" fillId="0" borderId="14" xfId="3" applyFont="1" applyBorder="1" applyAlignment="1" applyProtection="1">
      <alignment horizontal="right" vertical="center"/>
      <protection hidden="1"/>
    </xf>
    <xf numFmtId="0" fontId="3" fillId="0" borderId="14" xfId="1" applyNumberFormat="1" applyFont="1" applyFill="1" applyBorder="1" applyAlignment="1" applyProtection="1">
      <alignment horizontal="right" vertical="center"/>
      <protection hidden="1"/>
    </xf>
    <xf numFmtId="0" fontId="5" fillId="0" borderId="19" xfId="3" applyFont="1" applyBorder="1" applyAlignment="1" applyProtection="1">
      <alignment horizontal="left" vertical="center"/>
      <protection hidden="1"/>
    </xf>
    <xf numFmtId="0" fontId="3" fillId="0" borderId="20" xfId="3" applyFont="1" applyBorder="1" applyAlignment="1" applyProtection="1">
      <alignment horizontal="left" vertical="center"/>
      <protection hidden="1"/>
    </xf>
    <xf numFmtId="0" fontId="3" fillId="0" borderId="20" xfId="3" applyFont="1" applyBorder="1" applyAlignment="1" applyProtection="1">
      <alignment horizontal="left" vertical="center"/>
      <protection locked="0"/>
    </xf>
    <xf numFmtId="0" fontId="3" fillId="0" borderId="20" xfId="3" quotePrefix="1" applyFont="1" applyBorder="1" applyAlignment="1" applyProtection="1">
      <alignment horizontal="left" vertical="center"/>
      <protection locked="0"/>
    </xf>
    <xf numFmtId="0" fontId="3" fillId="0" borderId="20" xfId="3" quotePrefix="1" applyFont="1" applyBorder="1" applyAlignment="1" applyProtection="1">
      <alignment vertical="center"/>
      <protection locked="0"/>
    </xf>
    <xf numFmtId="0" fontId="3" fillId="0" borderId="20" xfId="2" applyNumberFormat="1" applyFont="1" applyFill="1" applyBorder="1" applyAlignment="1" applyProtection="1">
      <alignment vertical="center"/>
      <protection locked="0"/>
    </xf>
    <xf numFmtId="0" fontId="3" fillId="0" borderId="21" xfId="2" applyNumberFormat="1" applyFont="1" applyFill="1" applyBorder="1" applyAlignment="1" applyProtection="1">
      <alignment vertical="center"/>
      <protection locked="0"/>
    </xf>
    <xf numFmtId="0" fontId="3" fillId="0" borderId="19" xfId="3" applyFont="1" applyBorder="1" applyAlignment="1" applyProtection="1">
      <alignment vertical="center"/>
      <protection hidden="1"/>
    </xf>
    <xf numFmtId="0" fontId="3" fillId="0" borderId="20" xfId="3" applyFont="1" applyBorder="1" applyAlignment="1" applyProtection="1">
      <alignment vertical="center"/>
      <protection hidden="1"/>
    </xf>
    <xf numFmtId="0" fontId="3" fillId="0" borderId="20" xfId="3" applyFont="1" applyBorder="1" applyAlignment="1" applyProtection="1">
      <alignment vertical="center"/>
      <protection locked="0"/>
    </xf>
    <xf numFmtId="0" fontId="3" fillId="0" borderId="22" xfId="3" applyFont="1" applyBorder="1" applyAlignment="1" applyProtection="1">
      <alignment horizontal="left" vertical="center"/>
      <protection hidden="1"/>
    </xf>
    <xf numFmtId="0" fontId="3" fillId="0" borderId="23" xfId="3" applyFont="1" applyBorder="1" applyAlignment="1" applyProtection="1">
      <alignment horizontal="left" vertical="center"/>
      <protection hidden="1"/>
    </xf>
    <xf numFmtId="0" fontId="3" fillId="0" borderId="23" xfId="3" applyFont="1" applyBorder="1" applyAlignment="1" applyProtection="1">
      <alignment vertical="center"/>
      <protection locked="0"/>
    </xf>
    <xf numFmtId="0" fontId="3" fillId="0" borderId="22" xfId="3" applyFont="1" applyBorder="1" applyAlignment="1" applyProtection="1">
      <alignment vertical="center"/>
      <protection hidden="1"/>
    </xf>
    <xf numFmtId="0" fontId="3" fillId="0" borderId="23" xfId="3" applyFont="1" applyBorder="1" applyAlignment="1" applyProtection="1">
      <alignment vertical="center"/>
      <protection hidden="1"/>
    </xf>
    <xf numFmtId="0" fontId="3" fillId="0" borderId="25" xfId="3" applyFont="1" applyBorder="1" applyAlignment="1" applyProtection="1">
      <alignment horizontal="left" vertical="center"/>
      <protection hidden="1"/>
    </xf>
    <xf numFmtId="0" fontId="3" fillId="0" borderId="15" xfId="3" applyFont="1" applyBorder="1" applyAlignment="1" applyProtection="1">
      <alignment horizontal="left" vertical="center"/>
      <protection hidden="1"/>
    </xf>
    <xf numFmtId="0" fontId="3" fillId="0" borderId="15" xfId="3" applyFont="1" applyBorder="1" applyAlignment="1" applyProtection="1">
      <alignment horizontal="left" vertical="center"/>
      <protection locked="0"/>
    </xf>
    <xf numFmtId="0" fontId="3" fillId="0" borderId="15" xfId="1" applyNumberFormat="1" applyFont="1" applyFill="1" applyBorder="1" applyAlignment="1" applyProtection="1">
      <alignment vertical="center"/>
      <protection locked="0"/>
    </xf>
    <xf numFmtId="0" fontId="3" fillId="0" borderId="25" xfId="3" applyFont="1" applyBorder="1" applyAlignment="1" applyProtection="1">
      <alignment vertical="center"/>
      <protection hidden="1"/>
    </xf>
    <xf numFmtId="0" fontId="3" fillId="0" borderId="15" xfId="3" applyFont="1" applyBorder="1" applyAlignment="1" applyProtection="1">
      <alignment vertical="center"/>
      <protection hidden="1"/>
    </xf>
    <xf numFmtId="0" fontId="3" fillId="0" borderId="15" xfId="3" applyFont="1" applyBorder="1" applyAlignment="1" applyProtection="1">
      <alignment vertical="center"/>
      <protection locked="0"/>
    </xf>
    <xf numFmtId="0" fontId="3" fillId="0" borderId="25" xfId="3" applyFont="1" applyBorder="1" applyAlignment="1" applyProtection="1">
      <alignment horizontal="left" vertical="center"/>
      <protection locked="0"/>
    </xf>
    <xf numFmtId="0" fontId="3" fillId="0" borderId="13" xfId="3" applyFont="1" applyBorder="1" applyAlignment="1" applyProtection="1">
      <alignment horizontal="left" vertical="center"/>
      <protection locked="0"/>
    </xf>
    <xf numFmtId="0" fontId="3" fillId="0" borderId="26" xfId="3" applyFont="1" applyBorder="1" applyAlignment="1" applyProtection="1">
      <alignment vertical="center"/>
      <protection hidden="1"/>
    </xf>
    <xf numFmtId="0" fontId="3" fillId="0" borderId="27" xfId="3" applyFont="1" applyBorder="1" applyAlignment="1" applyProtection="1">
      <alignment vertical="center"/>
      <protection hidden="1"/>
    </xf>
    <xf numFmtId="0" fontId="3" fillId="0" borderId="27" xfId="3" applyFont="1" applyBorder="1" applyAlignment="1" applyProtection="1">
      <alignment vertical="center"/>
      <protection locked="0"/>
    </xf>
    <xf numFmtId="0" fontId="3" fillId="0" borderId="20" xfId="3" quotePrefix="1" applyFont="1" applyBorder="1" applyAlignment="1" applyProtection="1">
      <alignment horizontal="left" vertical="center"/>
      <protection hidden="1"/>
    </xf>
    <xf numFmtId="0" fontId="6" fillId="0" borderId="20" xfId="3" quotePrefix="1" applyFont="1" applyBorder="1" applyAlignment="1" applyProtection="1">
      <alignment vertical="center"/>
      <protection hidden="1"/>
    </xf>
    <xf numFmtId="0" fontId="6" fillId="0" borderId="20" xfId="3" quotePrefix="1" applyFont="1" applyBorder="1" applyAlignment="1" applyProtection="1">
      <alignment vertical="center"/>
      <protection locked="0"/>
    </xf>
    <xf numFmtId="0" fontId="6" fillId="0" borderId="21" xfId="3" quotePrefix="1" applyFont="1" applyBorder="1" applyAlignment="1" applyProtection="1">
      <alignment vertical="center"/>
      <protection locked="0"/>
    </xf>
    <xf numFmtId="0" fontId="3" fillId="0" borderId="19" xfId="3" applyFont="1" applyBorder="1" applyAlignment="1" applyProtection="1">
      <alignment horizontal="left" vertical="center"/>
      <protection hidden="1"/>
    </xf>
    <xf numFmtId="0" fontId="3" fillId="0" borderId="20" xfId="1" applyNumberFormat="1" applyFont="1" applyFill="1" applyBorder="1" applyAlignment="1" applyProtection="1">
      <alignment vertical="center"/>
      <protection locked="0"/>
    </xf>
    <xf numFmtId="0" fontId="3" fillId="0" borderId="19" xfId="1" applyNumberFormat="1" applyFont="1" applyFill="1" applyBorder="1" applyAlignment="1" applyProtection="1">
      <alignment horizontal="center" vertical="center"/>
      <protection locked="0"/>
    </xf>
    <xf numFmtId="0" fontId="3" fillId="0" borderId="20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NumberFormat="1" applyFont="1" applyFill="1" applyBorder="1" applyAlignment="1" applyProtection="1">
      <alignment vertical="center"/>
      <protection locked="0"/>
    </xf>
    <xf numFmtId="0" fontId="3" fillId="0" borderId="0" xfId="3" applyFont="1" applyAlignment="1" applyProtection="1">
      <alignment horizontal="center" vertical="center"/>
      <protection hidden="1"/>
    </xf>
    <xf numFmtId="0" fontId="3" fillId="0" borderId="7" xfId="3" applyFont="1" applyBorder="1" applyAlignment="1" applyProtection="1">
      <alignment horizontal="left" vertical="center"/>
      <protection hidden="1"/>
    </xf>
    <xf numFmtId="0" fontId="3" fillId="0" borderId="8" xfId="3" applyFont="1" applyBorder="1" applyAlignment="1" applyProtection="1">
      <alignment horizontal="left" vertical="center"/>
      <protection hidden="1"/>
    </xf>
    <xf numFmtId="0" fontId="3" fillId="0" borderId="29" xfId="3" applyFont="1" applyBorder="1" applyAlignment="1" applyProtection="1">
      <alignment horizontal="left" vertical="center"/>
      <protection hidden="1"/>
    </xf>
    <xf numFmtId="39" fontId="7" fillId="0" borderId="8" xfId="1" applyNumberFormat="1" applyFont="1" applyFill="1" applyBorder="1" applyAlignment="1" applyProtection="1">
      <alignment vertical="center"/>
      <protection hidden="1"/>
    </xf>
    <xf numFmtId="0" fontId="3" fillId="0" borderId="31" xfId="3" applyFont="1" applyBorder="1" applyAlignment="1" applyProtection="1">
      <alignment vertical="center"/>
      <protection hidden="1"/>
    </xf>
    <xf numFmtId="0" fontId="3" fillId="0" borderId="0" xfId="3" applyFont="1" applyAlignment="1" applyProtection="1">
      <alignment horizontal="center" vertical="center"/>
      <protection locked="0"/>
    </xf>
    <xf numFmtId="0" fontId="3" fillId="0" borderId="32" xfId="3" applyFont="1" applyBorder="1" applyAlignment="1" applyProtection="1">
      <alignment horizontal="left" vertical="center"/>
      <protection hidden="1"/>
    </xf>
    <xf numFmtId="0" fontId="3" fillId="0" borderId="1" xfId="3" applyFont="1" applyBorder="1" applyAlignment="1" applyProtection="1">
      <alignment horizontal="left" vertical="center"/>
      <protection hidden="1"/>
    </xf>
    <xf numFmtId="0" fontId="3" fillId="0" borderId="0" xfId="3" applyFont="1" applyAlignment="1" applyProtection="1">
      <alignment vertical="center"/>
      <protection hidden="1"/>
    </xf>
    <xf numFmtId="39" fontId="7" fillId="0" borderId="23" xfId="1" applyNumberFormat="1" applyFont="1" applyFill="1" applyBorder="1" applyAlignment="1" applyProtection="1">
      <alignment vertical="center"/>
      <protection hidden="1"/>
    </xf>
    <xf numFmtId="0" fontId="3" fillId="0" borderId="34" xfId="3" applyFont="1" applyBorder="1" applyAlignment="1" applyProtection="1">
      <alignment vertical="center"/>
      <protection hidden="1"/>
    </xf>
    <xf numFmtId="0" fontId="3" fillId="0" borderId="15" xfId="3" applyFont="1" applyBorder="1" applyAlignment="1" applyProtection="1">
      <alignment horizontal="center" vertical="center"/>
      <protection locked="0"/>
    </xf>
    <xf numFmtId="0" fontId="3" fillId="0" borderId="15" xfId="3" applyFont="1" applyBorder="1" applyAlignment="1" applyProtection="1">
      <alignment horizontal="right" vertical="center"/>
      <protection locked="0"/>
    </xf>
    <xf numFmtId="0" fontId="3" fillId="0" borderId="34" xfId="3" applyFont="1" applyBorder="1" applyAlignment="1" applyProtection="1">
      <alignment horizontal="left" vertical="center"/>
      <protection locked="0"/>
    </xf>
    <xf numFmtId="0" fontId="3" fillId="0" borderId="15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15" xfId="3" applyFont="1" applyBorder="1" applyAlignment="1" applyProtection="1">
      <alignment horizontal="right" vertical="center"/>
      <protection hidden="1"/>
    </xf>
    <xf numFmtId="0" fontId="3" fillId="0" borderId="0" xfId="3" applyFont="1" applyAlignment="1" applyProtection="1">
      <alignment horizontal="right" vertical="center"/>
      <protection locked="0"/>
    </xf>
    <xf numFmtId="0" fontId="3" fillId="0" borderId="41" xfId="3" applyFont="1" applyBorder="1" applyAlignment="1" applyProtection="1">
      <alignment horizontal="left" vertical="center"/>
      <protection hidden="1"/>
    </xf>
    <xf numFmtId="0" fontId="3" fillId="0" borderId="5" xfId="3" applyFont="1" applyBorder="1" applyAlignment="1" applyProtection="1">
      <alignment horizontal="left" vertical="center"/>
      <protection hidden="1"/>
    </xf>
    <xf numFmtId="0" fontId="3" fillId="0" borderId="5" xfId="3" applyFont="1" applyBorder="1" applyAlignment="1" applyProtection="1">
      <alignment horizontal="right" vertical="center"/>
      <protection locked="0"/>
    </xf>
    <xf numFmtId="0" fontId="3" fillId="0" borderId="5" xfId="3" applyFont="1" applyBorder="1" applyAlignment="1" applyProtection="1">
      <alignment horizontal="right" vertical="center"/>
      <protection hidden="1"/>
    </xf>
    <xf numFmtId="0" fontId="3" fillId="0" borderId="42" xfId="3" applyFont="1" applyBorder="1" applyAlignment="1" applyProtection="1">
      <alignment horizontal="left" vertical="center"/>
      <protection hidden="1"/>
    </xf>
    <xf numFmtId="0" fontId="3" fillId="0" borderId="43" xfId="3" applyFont="1" applyBorder="1" applyAlignment="1" applyProtection="1">
      <alignment horizontal="left" vertical="center"/>
      <protection hidden="1"/>
    </xf>
    <xf numFmtId="0" fontId="3" fillId="0" borderId="5" xfId="3" applyFont="1" applyBorder="1" applyAlignment="1" applyProtection="1">
      <alignment vertical="center"/>
      <protection hidden="1"/>
    </xf>
    <xf numFmtId="0" fontId="3" fillId="0" borderId="5" xfId="1" applyNumberFormat="1" applyFont="1" applyFill="1" applyBorder="1" applyAlignment="1" applyProtection="1">
      <alignment vertical="center"/>
      <protection locked="0"/>
    </xf>
    <xf numFmtId="0" fontId="3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41" xfId="3" applyFont="1" applyBorder="1" applyAlignment="1" applyProtection="1">
      <alignment vertical="center"/>
      <protection hidden="1"/>
    </xf>
    <xf numFmtId="0" fontId="3" fillId="0" borderId="42" xfId="3" applyFont="1" applyBorder="1" applyAlignment="1" applyProtection="1">
      <alignment vertical="center"/>
      <protection hidden="1"/>
    </xf>
    <xf numFmtId="0" fontId="3" fillId="0" borderId="43" xfId="3" applyFont="1" applyBorder="1" applyAlignment="1" applyProtection="1">
      <alignment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5" xfId="3" applyFont="1" applyBorder="1" applyAlignment="1" applyProtection="1">
      <alignment horizontal="center" vertical="center"/>
      <protection hidden="1"/>
    </xf>
    <xf numFmtId="0" fontId="3" fillId="0" borderId="5" xfId="3" applyFont="1" applyBorder="1" applyAlignment="1" applyProtection="1">
      <alignment horizontal="left" vertical="center"/>
      <protection locked="0"/>
    </xf>
    <xf numFmtId="0" fontId="3" fillId="0" borderId="34" xfId="3" applyFont="1" applyBorder="1" applyAlignment="1" applyProtection="1">
      <alignment vertical="center"/>
      <protection locked="0"/>
    </xf>
    <xf numFmtId="0" fontId="3" fillId="0" borderId="39" xfId="3" applyFont="1" applyBorder="1" applyAlignment="1" applyProtection="1">
      <alignment vertical="center"/>
      <protection hidden="1"/>
    </xf>
    <xf numFmtId="0" fontId="3" fillId="0" borderId="37" xfId="3" applyFont="1" applyBorder="1" applyAlignment="1" applyProtection="1">
      <alignment vertical="center"/>
      <protection hidden="1"/>
    </xf>
    <xf numFmtId="0" fontId="3" fillId="0" borderId="37" xfId="3" applyFont="1" applyBorder="1" applyAlignment="1" applyProtection="1">
      <alignment horizontal="center" vertical="center"/>
      <protection hidden="1"/>
    </xf>
    <xf numFmtId="0" fontId="3" fillId="0" borderId="37" xfId="3" applyFont="1" applyBorder="1" applyAlignment="1" applyProtection="1">
      <alignment horizontal="right" vertical="center"/>
      <protection hidden="1"/>
    </xf>
    <xf numFmtId="0" fontId="14" fillId="0" borderId="3" xfId="4" applyFont="1" applyBorder="1" applyAlignment="1" applyProtection="1">
      <alignment horizontal="left" vertical="center"/>
      <protection hidden="1"/>
    </xf>
    <xf numFmtId="0" fontId="3" fillId="0" borderId="45" xfId="3" applyFont="1" applyBorder="1" applyAlignment="1" applyProtection="1">
      <alignment vertical="center"/>
      <protection hidden="1"/>
    </xf>
    <xf numFmtId="0" fontId="3" fillId="0" borderId="23" xfId="3" applyFont="1" applyBorder="1" applyAlignment="1" applyProtection="1">
      <alignment horizontal="right" vertical="center"/>
      <protection hidden="1"/>
    </xf>
    <xf numFmtId="0" fontId="3" fillId="0" borderId="36" xfId="3" applyFont="1" applyBorder="1" applyAlignment="1" applyProtection="1">
      <alignment vertical="center"/>
      <protection hidden="1"/>
    </xf>
    <xf numFmtId="0" fontId="3" fillId="0" borderId="34" xfId="3" applyFont="1" applyBorder="1" applyAlignment="1" applyProtection="1">
      <alignment horizontal="left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3" fillId="0" borderId="16" xfId="1" applyNumberFormat="1" applyFont="1" applyFill="1" applyBorder="1" applyAlignment="1" applyProtection="1">
      <alignment vertical="center"/>
      <protection locked="0"/>
    </xf>
    <xf numFmtId="0" fontId="3" fillId="2" borderId="4" xfId="4" applyFont="1" applyFill="1" applyBorder="1" applyAlignment="1" applyProtection="1">
      <alignment vertical="center"/>
      <protection locked="0"/>
    </xf>
    <xf numFmtId="0" fontId="3" fillId="0" borderId="23" xfId="3" applyFont="1" applyBorder="1" applyAlignment="1" applyProtection="1">
      <alignment horizontal="center" vertical="center"/>
      <protection hidden="1"/>
    </xf>
    <xf numFmtId="0" fontId="15" fillId="0" borderId="0" xfId="3" applyFont="1" applyAlignment="1" applyProtection="1">
      <alignment vertical="center"/>
      <protection hidden="1"/>
    </xf>
    <xf numFmtId="0" fontId="3" fillId="0" borderId="30" xfId="3" applyFont="1" applyBorder="1" applyAlignment="1" applyProtection="1">
      <alignment horizontal="left" vertical="center"/>
      <protection hidden="1"/>
    </xf>
    <xf numFmtId="0" fontId="3" fillId="0" borderId="8" xfId="3" applyFont="1" applyBorder="1" applyAlignment="1" applyProtection="1">
      <alignment vertical="center"/>
      <protection hidden="1"/>
    </xf>
    <xf numFmtId="0" fontId="3" fillId="0" borderId="2" xfId="3" applyFont="1" applyBorder="1" applyAlignment="1" applyProtection="1">
      <alignment horizontal="left" vertical="center"/>
      <protection hidden="1"/>
    </xf>
    <xf numFmtId="0" fontId="11" fillId="0" borderId="23" xfId="1" applyNumberFormat="1" applyFont="1" applyFill="1" applyBorder="1" applyAlignment="1" applyProtection="1">
      <alignment vertical="center"/>
      <protection hidden="1"/>
    </xf>
    <xf numFmtId="0" fontId="10" fillId="0" borderId="23" xfId="1" applyNumberFormat="1" applyFont="1" applyFill="1" applyBorder="1" applyAlignment="1" applyProtection="1">
      <alignment vertical="center"/>
      <protection hidden="1"/>
    </xf>
    <xf numFmtId="0" fontId="16" fillId="0" borderId="24" xfId="1" applyNumberFormat="1" applyFont="1" applyFill="1" applyBorder="1" applyAlignment="1" applyProtection="1">
      <alignment horizontal="right" vertical="center"/>
      <protection hidden="1"/>
    </xf>
    <xf numFmtId="0" fontId="3" fillId="0" borderId="44" xfId="3" applyFont="1" applyBorder="1" applyAlignment="1" applyProtection="1">
      <alignment horizontal="left" vertical="center"/>
      <protection hidden="1"/>
    </xf>
    <xf numFmtId="0" fontId="18" fillId="0" borderId="46" xfId="3" applyFont="1" applyBorder="1" applyAlignment="1" applyProtection="1">
      <alignment horizontal="center"/>
      <protection hidden="1"/>
    </xf>
    <xf numFmtId="0" fontId="19" fillId="0" borderId="47" xfId="3" applyFont="1" applyBorder="1" applyAlignment="1" applyProtection="1">
      <alignment horizontal="center" vertical="center"/>
      <protection hidden="1"/>
    </xf>
    <xf numFmtId="10" fontId="3" fillId="0" borderId="0" xfId="3" applyNumberFormat="1" applyFont="1" applyAlignment="1" applyProtection="1">
      <alignment vertical="center"/>
      <protection locked="0"/>
    </xf>
    <xf numFmtId="171" fontId="3" fillId="2" borderId="8" xfId="1" quotePrefix="1" applyNumberFormat="1" applyFont="1" applyFill="1" applyBorder="1" applyAlignment="1" applyProtection="1">
      <alignment horizontal="left" vertical="center"/>
      <protection locked="0"/>
    </xf>
    <xf numFmtId="171" fontId="3" fillId="2" borderId="9" xfId="1" quotePrefix="1" applyNumberFormat="1" applyFont="1" applyFill="1" applyBorder="1" applyAlignment="1" applyProtection="1">
      <alignment horizontal="left" vertical="center"/>
      <protection locked="0"/>
    </xf>
    <xf numFmtId="164" fontId="3" fillId="2" borderId="11" xfId="1" applyFont="1" applyFill="1" applyBorder="1" applyAlignment="1" applyProtection="1">
      <alignment horizontal="right" vertical="center"/>
      <protection locked="0"/>
    </xf>
    <xf numFmtId="164" fontId="3" fillId="2" borderId="12" xfId="1" applyFont="1" applyFill="1" applyBorder="1" applyAlignment="1" applyProtection="1">
      <alignment horizontal="right" vertical="center"/>
      <protection locked="0"/>
    </xf>
    <xf numFmtId="0" fontId="3" fillId="2" borderId="4" xfId="4" applyFont="1" applyFill="1" applyBorder="1" applyAlignment="1" applyProtection="1">
      <alignment horizontal="left" vertical="center"/>
      <protection locked="0"/>
    </xf>
    <xf numFmtId="0" fontId="3" fillId="0" borderId="4" xfId="4" applyFont="1" applyBorder="1" applyAlignment="1" applyProtection="1">
      <alignment horizontal="center" vertical="center"/>
      <protection hidden="1"/>
    </xf>
    <xf numFmtId="0" fontId="3" fillId="0" borderId="4" xfId="4" applyFont="1" applyBorder="1" applyAlignment="1" applyProtection="1">
      <alignment horizontal="left" vertical="center"/>
      <protection hidden="1"/>
    </xf>
    <xf numFmtId="165" fontId="12" fillId="2" borderId="4" xfId="4" applyNumberFormat="1" applyFont="1" applyFill="1" applyBorder="1" applyAlignment="1" applyProtection="1">
      <alignment horizontal="center" vertical="center"/>
      <protection locked="0"/>
    </xf>
    <xf numFmtId="0" fontId="3" fillId="2" borderId="3" xfId="4" applyFont="1" applyFill="1" applyBorder="1" applyAlignment="1" applyProtection="1">
      <alignment horizontal="left" vertical="center" indent="1"/>
      <protection locked="0"/>
    </xf>
    <xf numFmtId="0" fontId="3" fillId="2" borderId="3" xfId="4" applyFont="1" applyFill="1" applyBorder="1" applyAlignment="1" applyProtection="1">
      <alignment horizontal="left" vertical="center"/>
      <protection locked="0"/>
    </xf>
    <xf numFmtId="49" fontId="3" fillId="2" borderId="3" xfId="4" applyNumberFormat="1" applyFont="1" applyFill="1" applyBorder="1" applyAlignment="1" applyProtection="1">
      <alignment horizontal="left" vertical="center"/>
      <protection locked="0"/>
    </xf>
    <xf numFmtId="49" fontId="3" fillId="2" borderId="4" xfId="4" applyNumberFormat="1" applyFont="1" applyFill="1" applyBorder="1" applyAlignment="1" applyProtection="1">
      <alignment horizontal="center" vertical="center"/>
      <protection locked="0"/>
    </xf>
    <xf numFmtId="0" fontId="3" fillId="0" borderId="3" xfId="4" applyFont="1" applyBorder="1" applyAlignment="1" applyProtection="1">
      <alignment horizontal="left" vertical="center"/>
      <protection hidden="1"/>
    </xf>
    <xf numFmtId="169" fontId="13" fillId="2" borderId="4" xfId="3" applyNumberFormat="1" applyFont="1" applyFill="1" applyBorder="1" applyAlignment="1" applyProtection="1">
      <alignment horizontal="center" vertical="center"/>
      <protection locked="0"/>
    </xf>
    <xf numFmtId="0" fontId="3" fillId="2" borderId="5" xfId="3" applyFont="1" applyFill="1" applyBorder="1" applyAlignment="1" applyProtection="1">
      <alignment horizontal="left" vertical="center"/>
      <protection locked="0"/>
    </xf>
    <xf numFmtId="0" fontId="3" fillId="0" borderId="7" xfId="3" applyFont="1" applyBorder="1" applyAlignment="1" applyProtection="1">
      <alignment horizontal="center" vertical="center"/>
      <protection hidden="1"/>
    </xf>
    <xf numFmtId="0" fontId="3" fillId="0" borderId="8" xfId="3" applyFont="1" applyBorder="1" applyAlignment="1" applyProtection="1">
      <alignment horizontal="center" vertical="center"/>
      <protection hidden="1"/>
    </xf>
    <xf numFmtId="0" fontId="3" fillId="0" borderId="9" xfId="3" applyFont="1" applyBorder="1" applyAlignment="1" applyProtection="1">
      <alignment horizontal="center" vertical="center"/>
      <protection hidden="1"/>
    </xf>
    <xf numFmtId="168" fontId="3" fillId="2" borderId="4" xfId="4" quotePrefix="1" applyNumberFormat="1" applyFont="1" applyFill="1" applyBorder="1" applyAlignment="1" applyProtection="1">
      <alignment horizontal="left" vertical="center"/>
      <protection locked="0"/>
    </xf>
    <xf numFmtId="170" fontId="3" fillId="2" borderId="15" xfId="1" applyNumberFormat="1" applyFont="1" applyFill="1" applyBorder="1" applyAlignment="1" applyProtection="1">
      <alignment horizontal="right" vertical="center"/>
      <protection locked="0"/>
    </xf>
    <xf numFmtId="170" fontId="3" fillId="2" borderId="16" xfId="1" applyNumberFormat="1" applyFont="1" applyFill="1" applyBorder="1" applyAlignment="1" applyProtection="1">
      <alignment horizontal="right" vertical="center"/>
      <protection locked="0"/>
    </xf>
    <xf numFmtId="9" fontId="3" fillId="2" borderId="15" xfId="2" applyFont="1" applyFill="1" applyBorder="1" applyAlignment="1" applyProtection="1">
      <alignment horizontal="left" vertical="center" indent="1"/>
      <protection locked="0"/>
    </xf>
    <xf numFmtId="164" fontId="3" fillId="0" borderId="14" xfId="1" applyFont="1" applyFill="1" applyBorder="1" applyAlignment="1" applyProtection="1">
      <alignment horizontal="right" vertical="center"/>
      <protection hidden="1"/>
    </xf>
    <xf numFmtId="164" fontId="3" fillId="0" borderId="17" xfId="1" applyFont="1" applyFill="1" applyBorder="1" applyAlignment="1" applyProtection="1">
      <alignment horizontal="right" vertical="center"/>
      <protection hidden="1"/>
    </xf>
    <xf numFmtId="49" fontId="3" fillId="2" borderId="0" xfId="1" applyNumberFormat="1" applyFont="1" applyFill="1" applyBorder="1" applyAlignment="1" applyProtection="1">
      <alignment horizontal="left" vertical="center"/>
      <protection locked="0"/>
    </xf>
    <xf numFmtId="49" fontId="3" fillId="2" borderId="18" xfId="1" applyNumberFormat="1" applyFont="1" applyFill="1" applyBorder="1" applyAlignment="1" applyProtection="1">
      <alignment horizontal="left" vertical="center"/>
      <protection locked="0"/>
    </xf>
    <xf numFmtId="170" fontId="3" fillId="2" borderId="14" xfId="1" applyNumberFormat="1" applyFont="1" applyFill="1" applyBorder="1" applyAlignment="1" applyProtection="1">
      <alignment horizontal="right" vertical="center"/>
      <protection locked="0"/>
    </xf>
    <xf numFmtId="170" fontId="3" fillId="2" borderId="17" xfId="1" applyNumberFormat="1" applyFont="1" applyFill="1" applyBorder="1" applyAlignment="1" applyProtection="1">
      <alignment horizontal="right" vertical="center"/>
      <protection locked="0"/>
    </xf>
    <xf numFmtId="164" fontId="5" fillId="0" borderId="20" xfId="1" applyFont="1" applyFill="1" applyBorder="1" applyAlignment="1" applyProtection="1">
      <alignment horizontal="right" vertical="center"/>
      <protection hidden="1"/>
    </xf>
    <xf numFmtId="164" fontId="5" fillId="0" borderId="21" xfId="1" applyFont="1" applyFill="1" applyBorder="1" applyAlignment="1" applyProtection="1">
      <alignment horizontal="right" vertical="center"/>
      <protection hidden="1"/>
    </xf>
    <xf numFmtId="170" fontId="3" fillId="2" borderId="23" xfId="1" applyNumberFormat="1" applyFont="1" applyFill="1" applyBorder="1" applyAlignment="1" applyProtection="1">
      <alignment horizontal="right" vertical="center"/>
      <protection locked="0"/>
    </xf>
    <xf numFmtId="170" fontId="3" fillId="2" borderId="24" xfId="1" applyNumberFormat="1" applyFont="1" applyFill="1" applyBorder="1" applyAlignment="1" applyProtection="1">
      <alignment horizontal="right" vertical="center"/>
      <protection locked="0"/>
    </xf>
    <xf numFmtId="0" fontId="3" fillId="2" borderId="15" xfId="3" applyFont="1" applyFill="1" applyBorder="1" applyAlignment="1" applyProtection="1">
      <alignment horizontal="left" vertical="center"/>
      <protection locked="0"/>
    </xf>
    <xf numFmtId="0" fontId="3" fillId="2" borderId="16" xfId="3" applyFont="1" applyFill="1" applyBorder="1" applyAlignment="1" applyProtection="1">
      <alignment horizontal="left" vertical="center"/>
      <protection locked="0"/>
    </xf>
    <xf numFmtId="0" fontId="3" fillId="2" borderId="11" xfId="3" applyFont="1" applyFill="1" applyBorder="1" applyAlignment="1" applyProtection="1">
      <alignment horizontal="left" vertical="center"/>
      <protection locked="0"/>
    </xf>
    <xf numFmtId="0" fontId="3" fillId="2" borderId="12" xfId="3" applyFont="1" applyFill="1" applyBorder="1" applyAlignment="1" applyProtection="1">
      <alignment horizontal="left" vertical="center"/>
      <protection locked="0"/>
    </xf>
    <xf numFmtId="170" fontId="3" fillId="2" borderId="27" xfId="1" applyNumberFormat="1" applyFont="1" applyFill="1" applyBorder="1" applyAlignment="1" applyProtection="1">
      <alignment horizontal="right" vertical="center"/>
      <protection locked="0"/>
    </xf>
    <xf numFmtId="170" fontId="3" fillId="2" borderId="28" xfId="1" applyNumberFormat="1" applyFont="1" applyFill="1" applyBorder="1" applyAlignment="1" applyProtection="1">
      <alignment horizontal="right" vertical="center"/>
      <protection locked="0"/>
    </xf>
    <xf numFmtId="0" fontId="3" fillId="0" borderId="19" xfId="3" applyFont="1" applyBorder="1" applyAlignment="1" applyProtection="1">
      <alignment horizontal="center" vertical="center"/>
      <protection hidden="1"/>
    </xf>
    <xf numFmtId="0" fontId="3" fillId="0" borderId="20" xfId="3" applyFont="1" applyBorder="1" applyAlignment="1" applyProtection="1">
      <alignment horizontal="center" vertical="center"/>
      <protection hidden="1"/>
    </xf>
    <xf numFmtId="0" fontId="3" fillId="0" borderId="21" xfId="3" applyFont="1" applyBorder="1" applyAlignment="1" applyProtection="1">
      <alignment horizontal="center" vertical="center"/>
      <protection hidden="1"/>
    </xf>
    <xf numFmtId="0" fontId="5" fillId="2" borderId="27" xfId="3" applyFont="1" applyFill="1" applyBorder="1" applyAlignment="1" applyProtection="1">
      <alignment horizontal="left" vertical="center"/>
      <protection locked="0"/>
    </xf>
    <xf numFmtId="0" fontId="5" fillId="2" borderId="28" xfId="3" applyFont="1" applyFill="1" applyBorder="1" applyAlignment="1" applyProtection="1">
      <alignment horizontal="left" vertical="center"/>
      <protection locked="0"/>
    </xf>
    <xf numFmtId="0" fontId="3" fillId="0" borderId="25" xfId="3" applyFont="1" applyBorder="1" applyAlignment="1" applyProtection="1">
      <alignment horizontal="center" vertical="center"/>
      <protection hidden="1"/>
    </xf>
    <xf numFmtId="0" fontId="3" fillId="0" borderId="15" xfId="3" applyFont="1" applyBorder="1" applyAlignment="1" applyProtection="1">
      <alignment horizontal="center" vertical="center"/>
      <protection hidden="1"/>
    </xf>
    <xf numFmtId="0" fontId="3" fillId="2" borderId="25" xfId="3" applyFont="1" applyFill="1" applyBorder="1" applyAlignment="1" applyProtection="1">
      <alignment horizontal="left" vertical="center" indent="1"/>
      <protection locked="0"/>
    </xf>
    <xf numFmtId="0" fontId="3" fillId="2" borderId="15" xfId="3" applyFont="1" applyFill="1" applyBorder="1" applyAlignment="1" applyProtection="1">
      <alignment horizontal="left" vertical="center" indent="1"/>
      <protection locked="0"/>
    </xf>
    <xf numFmtId="0" fontId="3" fillId="2" borderId="16" xfId="3" applyFont="1" applyFill="1" applyBorder="1" applyAlignment="1" applyProtection="1">
      <alignment horizontal="left" vertical="center" indent="1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39" fontId="3" fillId="2" borderId="25" xfId="1" applyNumberFormat="1" applyFont="1" applyFill="1" applyBorder="1" applyAlignment="1" applyProtection="1">
      <alignment horizontal="right" vertical="center" indent="2"/>
      <protection locked="0"/>
    </xf>
    <xf numFmtId="39" fontId="3" fillId="2" borderId="15" xfId="1" applyNumberFormat="1" applyFont="1" applyFill="1" applyBorder="1" applyAlignment="1" applyProtection="1">
      <alignment horizontal="right" vertical="center" indent="2"/>
      <protection locked="0"/>
    </xf>
    <xf numFmtId="39" fontId="3" fillId="2" borderId="16" xfId="1" applyNumberFormat="1" applyFont="1" applyFill="1" applyBorder="1" applyAlignment="1" applyProtection="1">
      <alignment horizontal="right" vertical="center" indent="2"/>
      <protection locked="0"/>
    </xf>
    <xf numFmtId="166" fontId="3" fillId="2" borderId="23" xfId="1" applyNumberFormat="1" applyFont="1" applyFill="1" applyBorder="1" applyAlignment="1" applyProtection="1">
      <alignment horizontal="center" vertical="center"/>
      <protection locked="0"/>
    </xf>
    <xf numFmtId="164" fontId="3" fillId="2" borderId="25" xfId="1" applyFont="1" applyFill="1" applyBorder="1" applyAlignment="1" applyProtection="1">
      <alignment horizontal="center" vertical="center"/>
      <protection locked="0"/>
    </xf>
    <xf numFmtId="164" fontId="3" fillId="2" borderId="15" xfId="1" applyFont="1" applyFill="1" applyBorder="1" applyAlignment="1" applyProtection="1">
      <alignment horizontal="center" vertical="center"/>
      <protection locked="0"/>
    </xf>
    <xf numFmtId="164" fontId="3" fillId="2" borderId="16" xfId="1" applyFont="1" applyFill="1" applyBorder="1" applyAlignment="1" applyProtection="1">
      <alignment horizontal="center" vertical="center"/>
      <protection locked="0"/>
    </xf>
    <xf numFmtId="0" fontId="3" fillId="0" borderId="22" xfId="3" applyFont="1" applyBorder="1" applyAlignment="1" applyProtection="1">
      <alignment horizontal="center" vertical="center"/>
      <protection hidden="1"/>
    </xf>
    <xf numFmtId="0" fontId="3" fillId="0" borderId="23" xfId="3" applyFont="1" applyBorder="1" applyAlignment="1" applyProtection="1">
      <alignment horizontal="center" vertical="center"/>
      <protection hidden="1"/>
    </xf>
    <xf numFmtId="0" fontId="3" fillId="2" borderId="22" xfId="3" applyFont="1" applyFill="1" applyBorder="1" applyAlignment="1" applyProtection="1">
      <alignment horizontal="left" vertical="center" indent="1"/>
      <protection locked="0"/>
    </xf>
    <xf numFmtId="0" fontId="3" fillId="2" borderId="23" xfId="3" applyFont="1" applyFill="1" applyBorder="1" applyAlignment="1" applyProtection="1">
      <alignment horizontal="left" vertical="center" indent="1"/>
      <protection locked="0"/>
    </xf>
    <xf numFmtId="0" fontId="3" fillId="2" borderId="24" xfId="3" applyFont="1" applyFill="1" applyBorder="1" applyAlignment="1" applyProtection="1">
      <alignment horizontal="left" vertical="center" indent="1"/>
      <protection locked="0"/>
    </xf>
    <xf numFmtId="39" fontId="3" fillId="2" borderId="22" xfId="1" applyNumberFormat="1" applyFont="1" applyFill="1" applyBorder="1" applyAlignment="1" applyProtection="1">
      <alignment horizontal="right" vertical="center" indent="2"/>
      <protection locked="0"/>
    </xf>
    <xf numFmtId="39" fontId="3" fillId="2" borderId="23" xfId="1" applyNumberFormat="1" applyFont="1" applyFill="1" applyBorder="1" applyAlignment="1" applyProtection="1">
      <alignment horizontal="right" vertical="center" indent="2"/>
      <protection locked="0"/>
    </xf>
    <xf numFmtId="39" fontId="3" fillId="2" borderId="24" xfId="1" applyNumberFormat="1" applyFont="1" applyFill="1" applyBorder="1" applyAlignment="1" applyProtection="1">
      <alignment horizontal="right" vertical="center" indent="2"/>
      <protection locked="0"/>
    </xf>
    <xf numFmtId="164" fontId="3" fillId="2" borderId="22" xfId="1" applyFont="1" applyFill="1" applyBorder="1" applyAlignment="1" applyProtection="1">
      <alignment horizontal="center" vertical="center"/>
      <protection locked="0"/>
    </xf>
    <xf numFmtId="164" fontId="3" fillId="2" borderId="23" xfId="1" applyFont="1" applyFill="1" applyBorder="1" applyAlignment="1" applyProtection="1">
      <alignment horizontal="center" vertical="center"/>
      <protection locked="0"/>
    </xf>
    <xf numFmtId="164" fontId="3" fillId="2" borderId="24" xfId="1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166" fontId="3" fillId="2" borderId="15" xfId="1" applyNumberFormat="1" applyFont="1" applyFill="1" applyBorder="1" applyAlignment="1" applyProtection="1">
      <alignment horizontal="center" vertical="center"/>
      <protection locked="0"/>
    </xf>
    <xf numFmtId="0" fontId="3" fillId="0" borderId="13" xfId="3" applyFont="1" applyBorder="1" applyAlignment="1" applyProtection="1">
      <alignment horizontal="center" vertical="center"/>
      <protection hidden="1"/>
    </xf>
    <xf numFmtId="0" fontId="3" fillId="0" borderId="14" xfId="3" applyFont="1" applyBorder="1" applyAlignment="1" applyProtection="1">
      <alignment horizontal="center" vertical="center"/>
      <protection hidden="1"/>
    </xf>
    <xf numFmtId="0" fontId="3" fillId="2" borderId="26" xfId="3" applyFont="1" applyFill="1" applyBorder="1" applyAlignment="1" applyProtection="1">
      <alignment horizontal="left" vertical="center" indent="1"/>
      <protection locked="0"/>
    </xf>
    <xf numFmtId="0" fontId="3" fillId="2" borderId="27" xfId="3" applyFont="1" applyFill="1" applyBorder="1" applyAlignment="1" applyProtection="1">
      <alignment horizontal="left" vertical="center" indent="1"/>
      <protection locked="0"/>
    </xf>
    <xf numFmtId="0" fontId="3" fillId="2" borderId="28" xfId="3" applyFont="1" applyFill="1" applyBorder="1" applyAlignment="1" applyProtection="1">
      <alignment horizontal="left" vertical="center" inden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39" fontId="3" fillId="2" borderId="26" xfId="1" applyNumberFormat="1" applyFont="1" applyFill="1" applyBorder="1" applyAlignment="1" applyProtection="1">
      <alignment horizontal="right" vertical="center" indent="2"/>
      <protection locked="0"/>
    </xf>
    <xf numFmtId="39" fontId="3" fillId="2" borderId="27" xfId="1" applyNumberFormat="1" applyFont="1" applyFill="1" applyBorder="1" applyAlignment="1" applyProtection="1">
      <alignment horizontal="right" vertical="center" indent="2"/>
      <protection locked="0"/>
    </xf>
    <xf numFmtId="39" fontId="3" fillId="2" borderId="28" xfId="1" applyNumberFormat="1" applyFont="1" applyFill="1" applyBorder="1" applyAlignment="1" applyProtection="1">
      <alignment horizontal="right" vertical="center" indent="2"/>
      <protection locked="0"/>
    </xf>
    <xf numFmtId="166" fontId="3" fillId="2" borderId="14" xfId="1" applyNumberFormat="1" applyFont="1" applyFill="1" applyBorder="1" applyAlignment="1" applyProtection="1">
      <alignment horizontal="center" vertical="center"/>
      <protection locked="0"/>
    </xf>
    <xf numFmtId="164" fontId="3" fillId="2" borderId="26" xfId="1" applyFont="1" applyFill="1" applyBorder="1" applyAlignment="1" applyProtection="1">
      <alignment horizontal="center" vertical="center"/>
      <protection locked="0"/>
    </xf>
    <xf numFmtId="164" fontId="3" fillId="2" borderId="27" xfId="1" applyFont="1" applyFill="1" applyBorder="1" applyAlignment="1" applyProtection="1">
      <alignment horizontal="center" vertical="center"/>
      <protection locked="0"/>
    </xf>
    <xf numFmtId="164" fontId="3" fillId="2" borderId="28" xfId="1" applyFont="1" applyFill="1" applyBorder="1" applyAlignment="1" applyProtection="1">
      <alignment horizontal="center" vertical="center"/>
      <protection locked="0"/>
    </xf>
    <xf numFmtId="0" fontId="3" fillId="0" borderId="22" xfId="3" applyFont="1" applyBorder="1" applyAlignment="1" applyProtection="1">
      <alignment horizontal="left" vertical="center"/>
      <protection hidden="1"/>
    </xf>
    <xf numFmtId="0" fontId="3" fillId="0" borderId="23" xfId="3" applyFont="1" applyBorder="1" applyAlignment="1" applyProtection="1">
      <alignment horizontal="left" vertical="center"/>
      <protection hidden="1"/>
    </xf>
    <xf numFmtId="0" fontId="3" fillId="0" borderId="44" xfId="3" applyFont="1" applyBorder="1" applyAlignment="1" applyProtection="1">
      <alignment horizontal="left" vertical="center"/>
      <protection hidden="1"/>
    </xf>
    <xf numFmtId="164" fontId="3" fillId="0" borderId="23" xfId="1" applyFont="1" applyFill="1" applyBorder="1" applyAlignment="1" applyProtection="1">
      <alignment horizontal="right" vertical="center"/>
      <protection hidden="1"/>
    </xf>
    <xf numFmtId="164" fontId="3" fillId="0" borderId="24" xfId="1" applyFont="1" applyFill="1" applyBorder="1" applyAlignment="1" applyProtection="1">
      <alignment horizontal="right" vertical="center"/>
      <protection hidden="1"/>
    </xf>
    <xf numFmtId="39" fontId="3" fillId="0" borderId="20" xfId="1" applyNumberFormat="1" applyFont="1" applyFill="1" applyBorder="1" applyAlignment="1" applyProtection="1">
      <alignment horizontal="right" vertical="center" indent="2"/>
      <protection locked="0"/>
    </xf>
    <xf numFmtId="164" fontId="3" fillId="0" borderId="20" xfId="1" applyFont="1" applyFill="1" applyBorder="1" applyAlignment="1" applyProtection="1">
      <alignment horizontal="center" vertical="center"/>
      <protection hidden="1"/>
    </xf>
    <xf numFmtId="164" fontId="3" fillId="0" borderId="21" xfId="1" applyFont="1" applyFill="1" applyBorder="1" applyAlignment="1" applyProtection="1">
      <alignment horizontal="center" vertical="center"/>
      <protection hidden="1"/>
    </xf>
    <xf numFmtId="164" fontId="5" fillId="0" borderId="20" xfId="1" applyFont="1" applyFill="1" applyBorder="1" applyAlignment="1" applyProtection="1">
      <alignment horizontal="center" vertical="center"/>
      <protection hidden="1"/>
    </xf>
    <xf numFmtId="164" fontId="5" fillId="0" borderId="21" xfId="1" applyFont="1" applyFill="1" applyBorder="1" applyAlignment="1" applyProtection="1">
      <alignment horizontal="center" vertical="center"/>
      <protection hidden="1"/>
    </xf>
    <xf numFmtId="39" fontId="3" fillId="0" borderId="8" xfId="1" applyNumberFormat="1" applyFont="1" applyFill="1" applyBorder="1" applyAlignment="1" applyProtection="1">
      <alignment horizontal="right" vertical="center"/>
      <protection hidden="1"/>
    </xf>
    <xf numFmtId="0" fontId="8" fillId="0" borderId="8" xfId="1" applyNumberFormat="1" applyFont="1" applyFill="1" applyBorder="1" applyAlignment="1" applyProtection="1">
      <alignment horizontal="left" vertical="center"/>
      <protection hidden="1"/>
    </xf>
    <xf numFmtId="0" fontId="8" fillId="0" borderId="9" xfId="1" applyNumberFormat="1" applyFont="1" applyFill="1" applyBorder="1" applyAlignment="1" applyProtection="1">
      <alignment horizontal="left" vertical="center"/>
      <protection hidden="1"/>
    </xf>
    <xf numFmtId="167" fontId="5" fillId="0" borderId="8" xfId="2" applyNumberFormat="1" applyFont="1" applyFill="1" applyBorder="1" applyAlignment="1" applyProtection="1">
      <alignment horizontal="right" vertical="center" indent="1"/>
      <protection hidden="1"/>
    </xf>
    <xf numFmtId="0" fontId="9" fillId="0" borderId="8" xfId="0" applyFont="1" applyBorder="1" applyAlignment="1" applyProtection="1">
      <alignment horizontal="right" indent="1"/>
      <protection hidden="1"/>
    </xf>
    <xf numFmtId="0" fontId="9" fillId="0" borderId="29" xfId="0" applyFont="1" applyBorder="1" applyAlignment="1" applyProtection="1">
      <alignment horizontal="right" indent="1"/>
      <protection hidden="1"/>
    </xf>
    <xf numFmtId="164" fontId="3" fillId="0" borderId="11" xfId="1" applyFont="1" applyFill="1" applyBorder="1" applyAlignment="1" applyProtection="1">
      <alignment horizontal="right" vertical="center"/>
      <protection hidden="1"/>
    </xf>
    <xf numFmtId="164" fontId="3" fillId="0" borderId="12" xfId="1" applyFont="1" applyFill="1" applyBorder="1" applyAlignment="1" applyProtection="1">
      <alignment horizontal="right" vertical="center"/>
      <protection hidden="1"/>
    </xf>
    <xf numFmtId="167" fontId="5" fillId="0" borderId="37" xfId="2" applyNumberFormat="1" applyFont="1" applyFill="1" applyBorder="1" applyAlignment="1" applyProtection="1">
      <alignment horizontal="right" vertical="center" indent="1"/>
      <protection hidden="1"/>
    </xf>
    <xf numFmtId="0" fontId="9" fillId="0" borderId="37" xfId="0" applyFont="1" applyBorder="1" applyAlignment="1" applyProtection="1">
      <alignment horizontal="right" indent="1"/>
      <protection hidden="1"/>
    </xf>
    <xf numFmtId="0" fontId="9" fillId="0" borderId="38" xfId="0" applyFont="1" applyBorder="1" applyAlignment="1" applyProtection="1">
      <alignment horizontal="right" indent="1"/>
      <protection hidden="1"/>
    </xf>
    <xf numFmtId="10" fontId="20" fillId="4" borderId="46" xfId="2" applyNumberFormat="1" applyFont="1" applyFill="1" applyBorder="1" applyAlignment="1" applyProtection="1">
      <alignment horizontal="center" vertical="center"/>
      <protection locked="0"/>
    </xf>
    <xf numFmtId="10" fontId="20" fillId="4" borderId="47" xfId="2" applyNumberFormat="1" applyFont="1" applyFill="1" applyBorder="1" applyAlignment="1" applyProtection="1">
      <alignment horizontal="center" vertical="center"/>
      <protection locked="0"/>
    </xf>
    <xf numFmtId="10" fontId="20" fillId="0" borderId="46" xfId="2" applyNumberFormat="1" applyFont="1" applyFill="1" applyBorder="1" applyAlignment="1" applyProtection="1">
      <alignment horizontal="center" vertical="center"/>
      <protection hidden="1"/>
    </xf>
    <xf numFmtId="10" fontId="20" fillId="0" borderId="47" xfId="2" applyNumberFormat="1" applyFont="1" applyFill="1" applyBorder="1" applyAlignment="1" applyProtection="1">
      <alignment horizontal="center" vertical="center"/>
      <protection hidden="1"/>
    </xf>
    <xf numFmtId="39" fontId="20" fillId="4" borderId="46" xfId="3" applyNumberFormat="1" applyFont="1" applyFill="1" applyBorder="1" applyAlignment="1" applyProtection="1">
      <alignment horizontal="center" vertical="center"/>
      <protection locked="0"/>
    </xf>
    <xf numFmtId="39" fontId="20" fillId="4" borderId="47" xfId="3" applyNumberFormat="1" applyFont="1" applyFill="1" applyBorder="1" applyAlignment="1" applyProtection="1">
      <alignment horizontal="center" vertical="center"/>
      <protection locked="0"/>
    </xf>
    <xf numFmtId="0" fontId="20" fillId="4" borderId="35" xfId="3" applyFont="1" applyFill="1" applyBorder="1" applyAlignment="1" applyProtection="1">
      <alignment horizontal="center" vertical="center"/>
      <protection locked="0"/>
    </xf>
    <xf numFmtId="0" fontId="21" fillId="5" borderId="7" xfId="0" applyFont="1" applyFill="1" applyBorder="1" applyAlignment="1" applyProtection="1">
      <alignment horizontal="center" vertical="center"/>
      <protection hidden="1"/>
    </xf>
    <xf numFmtId="0" fontId="21" fillId="5" borderId="9" xfId="0" applyFont="1" applyFill="1" applyBorder="1" applyAlignment="1" applyProtection="1">
      <alignment horizontal="center" vertical="center"/>
      <protection hidden="1"/>
    </xf>
    <xf numFmtId="0" fontId="21" fillId="5" borderId="41" xfId="0" applyFont="1" applyFill="1" applyBorder="1" applyAlignment="1" applyProtection="1">
      <alignment horizontal="center" vertical="center"/>
      <protection hidden="1"/>
    </xf>
    <xf numFmtId="0" fontId="21" fillId="5" borderId="6" xfId="0" applyFont="1" applyFill="1" applyBorder="1" applyAlignment="1" applyProtection="1">
      <alignment horizontal="center" vertical="center"/>
      <protection hidden="1"/>
    </xf>
    <xf numFmtId="0" fontId="17" fillId="0" borderId="0" xfId="3" applyFont="1" applyAlignment="1" applyProtection="1">
      <alignment horizontal="left" vertical="top"/>
      <protection hidden="1"/>
    </xf>
    <xf numFmtId="0" fontId="3" fillId="3" borderId="3" xfId="4" applyFont="1" applyFill="1" applyBorder="1" applyAlignment="1" applyProtection="1">
      <alignment horizontal="left"/>
      <protection locked="0"/>
    </xf>
    <xf numFmtId="0" fontId="3" fillId="0" borderId="0" xfId="3" applyFont="1" applyAlignment="1" applyProtection="1">
      <alignment horizontal="center" vertical="center"/>
      <protection locked="0"/>
    </xf>
    <xf numFmtId="39" fontId="3" fillId="0" borderId="5" xfId="1" applyNumberFormat="1" applyFont="1" applyFill="1" applyBorder="1" applyAlignment="1" applyProtection="1">
      <alignment horizontal="right" vertical="center"/>
      <protection hidden="1"/>
    </xf>
    <xf numFmtId="164" fontId="5" fillId="0" borderId="5" xfId="1" applyFont="1" applyFill="1" applyBorder="1" applyAlignment="1" applyProtection="1">
      <alignment horizontal="right" vertical="center"/>
      <protection hidden="1"/>
    </xf>
    <xf numFmtId="164" fontId="5" fillId="0" borderId="6" xfId="1" applyFont="1" applyFill="1" applyBorder="1" applyAlignment="1" applyProtection="1">
      <alignment horizontal="right" vertical="center"/>
      <protection hidden="1"/>
    </xf>
    <xf numFmtId="39" fontId="3" fillId="0" borderId="15" xfId="1" applyNumberFormat="1" applyFont="1" applyFill="1" applyBorder="1" applyAlignment="1" applyProtection="1">
      <alignment horizontal="right" vertical="center"/>
      <protection hidden="1"/>
    </xf>
    <xf numFmtId="0" fontId="3" fillId="2" borderId="25" xfId="3" applyFont="1" applyFill="1" applyBorder="1" applyAlignment="1" applyProtection="1">
      <alignment horizontal="left" vertical="center"/>
      <protection locked="0"/>
    </xf>
    <xf numFmtId="0" fontId="3" fillId="2" borderId="33" xfId="3" applyFont="1" applyFill="1" applyBorder="1" applyAlignment="1" applyProtection="1">
      <alignment horizontal="left" vertical="center"/>
      <protection locked="0"/>
    </xf>
    <xf numFmtId="39" fontId="5" fillId="0" borderId="15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25" xfId="3" applyFont="1" applyBorder="1" applyAlignment="1" applyProtection="1">
      <alignment horizontal="left" vertical="center"/>
      <protection hidden="1"/>
    </xf>
    <xf numFmtId="0" fontId="3" fillId="0" borderId="15" xfId="3" applyFont="1" applyBorder="1" applyAlignment="1" applyProtection="1">
      <alignment horizontal="left" vertical="center"/>
      <protection hidden="1"/>
    </xf>
    <xf numFmtId="0" fontId="3" fillId="0" borderId="33" xfId="3" applyFont="1" applyBorder="1" applyAlignment="1" applyProtection="1">
      <alignment horizontal="left" vertical="center"/>
      <protection hidden="1"/>
    </xf>
    <xf numFmtId="164" fontId="3" fillId="0" borderId="15" xfId="1" applyFont="1" applyFill="1" applyBorder="1" applyAlignment="1" applyProtection="1">
      <alignment horizontal="right" vertical="center"/>
      <protection hidden="1"/>
    </xf>
    <xf numFmtId="164" fontId="3" fillId="0" borderId="16" xfId="1" applyFont="1" applyFill="1" applyBorder="1" applyAlignment="1" applyProtection="1">
      <alignment horizontal="right" vertical="center"/>
      <protection hidden="1"/>
    </xf>
    <xf numFmtId="10" fontId="3" fillId="0" borderId="15" xfId="2" applyNumberFormat="1" applyFont="1" applyFill="1" applyBorder="1" applyAlignment="1" applyProtection="1">
      <alignment horizontal="center" vertical="center"/>
      <protection hidden="1"/>
    </xf>
    <xf numFmtId="39" fontId="5" fillId="0" borderId="23" xfId="1" applyNumberFormat="1" applyFont="1" applyFill="1" applyBorder="1" applyAlignment="1" applyProtection="1">
      <alignment horizontal="right" vertical="center"/>
      <protection hidden="1"/>
    </xf>
    <xf numFmtId="164" fontId="3" fillId="0" borderId="37" xfId="1" applyFont="1" applyFill="1" applyBorder="1" applyAlignment="1" applyProtection="1">
      <alignment horizontal="right" vertical="center"/>
      <protection hidden="1"/>
    </xf>
    <xf numFmtId="164" fontId="3" fillId="0" borderId="40" xfId="1" applyFont="1" applyFill="1" applyBorder="1" applyAlignment="1" applyProtection="1">
      <alignment horizontal="right" vertical="center"/>
      <protection hidden="1"/>
    </xf>
    <xf numFmtId="2" fontId="5" fillId="0" borderId="15" xfId="1" applyNumberFormat="1" applyFont="1" applyFill="1" applyBorder="1" applyAlignment="1" applyProtection="1">
      <alignment horizontal="center" vertical="center"/>
      <protection hidden="1"/>
    </xf>
  </cellXfs>
  <cellStyles count="8">
    <cellStyle name="Comma" xfId="1" builtinId="3"/>
    <cellStyle name="Comma 2" xfId="5" xr:uid="{00000000-0005-0000-0000-000001000000}"/>
    <cellStyle name="Normal" xfId="0" builtinId="0"/>
    <cellStyle name="Normal 2" xfId="6" xr:uid="{00000000-0005-0000-0000-000003000000}"/>
    <cellStyle name="Normal 2 2" xfId="3" xr:uid="{00000000-0005-0000-0000-000004000000}"/>
    <cellStyle name="Normal 3" xfId="4" xr:uid="{00000000-0005-0000-0000-000005000000}"/>
    <cellStyle name="Percent" xfId="2" builtinId="5"/>
    <cellStyle name="Percent 2" xfId="7" xr:uid="{00000000-0005-0000-0000-000007000000}"/>
  </cellStyles>
  <dxfs count="0"/>
  <tableStyles count="0" defaultTableStyle="TableStyleMedium9" defaultPivotStyle="PivotStyleLight16"/>
  <colors>
    <mruColors>
      <color rgb="FFFFFF99"/>
      <color rgb="FFFFFFD7"/>
      <color rgb="FFFFFFE1"/>
      <color rgb="FFFFFFCC"/>
      <color rgb="FF0000FF"/>
      <color rgb="FFFFFFDC"/>
      <color rgb="FFFFFFF3"/>
      <color rgb="FFFFFFD9"/>
      <color rgb="FFFFFFE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east-2\PROCESSING%20DEPT\Users\MidEast\Desktop\CCL\CCL\CCL\Calculator%20-%20PF%20-%20Government%20%20Government%20Round%20Up%20Version%20-%20Partn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t Rate &amp; Wakalah Fee"/>
      <sheetName val="master"/>
      <sheetName val="Customer"/>
      <sheetName val="Gov Sec &amp; KFHMB"/>
      <sheetName val="Maint"/>
      <sheetName val="voucher"/>
      <sheetName val="PDC"/>
    </sheetNames>
    <sheetDataSet>
      <sheetData sheetId="0">
        <row r="5">
          <cell r="B5">
            <v>0</v>
          </cell>
        </row>
        <row r="6">
          <cell r="B6">
            <v>20</v>
          </cell>
        </row>
        <row r="7">
          <cell r="B7">
            <v>21</v>
          </cell>
        </row>
        <row r="8">
          <cell r="B8">
            <v>22</v>
          </cell>
        </row>
        <row r="9">
          <cell r="B9">
            <v>23</v>
          </cell>
        </row>
        <row r="10">
          <cell r="B10">
            <v>24</v>
          </cell>
        </row>
        <row r="11">
          <cell r="B11">
            <v>25</v>
          </cell>
        </row>
        <row r="12">
          <cell r="B12">
            <v>26</v>
          </cell>
        </row>
        <row r="13">
          <cell r="B13">
            <v>27</v>
          </cell>
        </row>
        <row r="14">
          <cell r="B14">
            <v>28</v>
          </cell>
        </row>
        <row r="15">
          <cell r="B15">
            <v>29</v>
          </cell>
        </row>
        <row r="16">
          <cell r="B16">
            <v>30</v>
          </cell>
        </row>
        <row r="17">
          <cell r="B17">
            <v>31</v>
          </cell>
        </row>
        <row r="18">
          <cell r="B18">
            <v>32</v>
          </cell>
        </row>
        <row r="19">
          <cell r="B19">
            <v>33</v>
          </cell>
        </row>
        <row r="20">
          <cell r="B20">
            <v>34</v>
          </cell>
        </row>
        <row r="21">
          <cell r="B21">
            <v>35</v>
          </cell>
        </row>
        <row r="22">
          <cell r="B22">
            <v>36</v>
          </cell>
        </row>
        <row r="23">
          <cell r="B23">
            <v>37</v>
          </cell>
        </row>
        <row r="24">
          <cell r="B24">
            <v>38</v>
          </cell>
        </row>
        <row r="25">
          <cell r="B25">
            <v>39</v>
          </cell>
        </row>
        <row r="26">
          <cell r="B26">
            <v>40</v>
          </cell>
        </row>
        <row r="27">
          <cell r="B27">
            <v>41</v>
          </cell>
        </row>
        <row r="28">
          <cell r="B28">
            <v>42</v>
          </cell>
        </row>
        <row r="29">
          <cell r="B29">
            <v>43</v>
          </cell>
        </row>
        <row r="30">
          <cell r="B30">
            <v>44</v>
          </cell>
        </row>
        <row r="31">
          <cell r="B31">
            <v>45</v>
          </cell>
        </row>
        <row r="32">
          <cell r="B32">
            <v>46</v>
          </cell>
        </row>
        <row r="33">
          <cell r="B33">
            <v>47</v>
          </cell>
        </row>
        <row r="34">
          <cell r="B34">
            <v>48</v>
          </cell>
        </row>
        <row r="35">
          <cell r="B35">
            <v>49</v>
          </cell>
        </row>
        <row r="36">
          <cell r="B36">
            <v>50</v>
          </cell>
        </row>
        <row r="37">
          <cell r="B37">
            <v>51</v>
          </cell>
        </row>
        <row r="38">
          <cell r="B38">
            <v>52</v>
          </cell>
        </row>
        <row r="39">
          <cell r="B39">
            <v>53</v>
          </cell>
        </row>
        <row r="40">
          <cell r="B40">
            <v>54</v>
          </cell>
        </row>
        <row r="41">
          <cell r="B41">
            <v>55</v>
          </cell>
        </row>
        <row r="42">
          <cell r="B42">
            <v>56</v>
          </cell>
        </row>
        <row r="43">
          <cell r="B43">
            <v>57</v>
          </cell>
        </row>
        <row r="44">
          <cell r="B44">
            <v>58</v>
          </cell>
        </row>
        <row r="45">
          <cell r="B45">
            <v>59</v>
          </cell>
        </row>
        <row r="46">
          <cell r="B46">
            <v>60</v>
          </cell>
        </row>
        <row r="47">
          <cell r="B47">
            <v>61</v>
          </cell>
        </row>
        <row r="48">
          <cell r="B48">
            <v>62</v>
          </cell>
        </row>
        <row r="49">
          <cell r="B49">
            <v>63</v>
          </cell>
        </row>
        <row r="50">
          <cell r="B50">
            <v>64</v>
          </cell>
        </row>
        <row r="51">
          <cell r="B51">
            <v>65</v>
          </cell>
        </row>
        <row r="52">
          <cell r="B52">
            <v>66</v>
          </cell>
        </row>
        <row r="53">
          <cell r="B53">
            <v>67</v>
          </cell>
        </row>
        <row r="54">
          <cell r="B54">
            <v>68</v>
          </cell>
        </row>
        <row r="55">
          <cell r="B55">
            <v>69</v>
          </cell>
        </row>
        <row r="56">
          <cell r="B56">
            <v>70</v>
          </cell>
        </row>
        <row r="57">
          <cell r="B57">
            <v>71</v>
          </cell>
        </row>
        <row r="58">
          <cell r="B58">
            <v>72</v>
          </cell>
        </row>
        <row r="59">
          <cell r="B59">
            <v>73</v>
          </cell>
        </row>
        <row r="60">
          <cell r="B60">
            <v>74</v>
          </cell>
        </row>
        <row r="61">
          <cell r="B61">
            <v>75</v>
          </cell>
        </row>
        <row r="62">
          <cell r="B62">
            <v>76</v>
          </cell>
        </row>
        <row r="63">
          <cell r="B63">
            <v>77</v>
          </cell>
        </row>
        <row r="64">
          <cell r="B64">
            <v>78</v>
          </cell>
        </row>
        <row r="65">
          <cell r="B65">
            <v>79</v>
          </cell>
        </row>
        <row r="66">
          <cell r="B66">
            <v>80</v>
          </cell>
        </row>
        <row r="67">
          <cell r="B67">
            <v>81</v>
          </cell>
        </row>
        <row r="68">
          <cell r="B68">
            <v>82</v>
          </cell>
        </row>
        <row r="69">
          <cell r="B69">
            <v>83</v>
          </cell>
        </row>
        <row r="70">
          <cell r="B70">
            <v>84</v>
          </cell>
        </row>
        <row r="71">
          <cell r="B71">
            <v>85</v>
          </cell>
        </row>
        <row r="72">
          <cell r="B72">
            <v>86</v>
          </cell>
        </row>
        <row r="73">
          <cell r="B73">
            <v>87</v>
          </cell>
        </row>
        <row r="74">
          <cell r="B74">
            <v>88</v>
          </cell>
        </row>
        <row r="75">
          <cell r="B75">
            <v>89</v>
          </cell>
        </row>
        <row r="76">
          <cell r="B76">
            <v>90</v>
          </cell>
        </row>
        <row r="77">
          <cell r="B77">
            <v>91</v>
          </cell>
        </row>
        <row r="78">
          <cell r="B78">
            <v>92</v>
          </cell>
        </row>
        <row r="79">
          <cell r="B79">
            <v>93</v>
          </cell>
        </row>
        <row r="80">
          <cell r="B80">
            <v>94</v>
          </cell>
        </row>
        <row r="81">
          <cell r="B81">
            <v>95</v>
          </cell>
        </row>
        <row r="82">
          <cell r="B82">
            <v>96</v>
          </cell>
        </row>
        <row r="83">
          <cell r="B83">
            <v>97</v>
          </cell>
        </row>
        <row r="84">
          <cell r="B84">
            <v>98</v>
          </cell>
        </row>
        <row r="85">
          <cell r="B85">
            <v>99</v>
          </cell>
        </row>
        <row r="86">
          <cell r="B86">
            <v>100</v>
          </cell>
        </row>
        <row r="87">
          <cell r="B87">
            <v>101</v>
          </cell>
        </row>
        <row r="88">
          <cell r="B88">
            <v>102</v>
          </cell>
        </row>
        <row r="89">
          <cell r="B89">
            <v>103</v>
          </cell>
        </row>
        <row r="90">
          <cell r="B90">
            <v>104</v>
          </cell>
        </row>
        <row r="91">
          <cell r="B91">
            <v>105</v>
          </cell>
        </row>
        <row r="92">
          <cell r="B92">
            <v>106</v>
          </cell>
        </row>
        <row r="93">
          <cell r="B93">
            <v>107</v>
          </cell>
        </row>
        <row r="94">
          <cell r="B94">
            <v>108</v>
          </cell>
        </row>
        <row r="95">
          <cell r="B95">
            <v>109</v>
          </cell>
        </row>
        <row r="96">
          <cell r="B96">
            <v>110</v>
          </cell>
        </row>
        <row r="97">
          <cell r="B97">
            <v>111</v>
          </cell>
        </row>
        <row r="98">
          <cell r="B98">
            <v>112</v>
          </cell>
        </row>
        <row r="99">
          <cell r="B99">
            <v>113</v>
          </cell>
        </row>
        <row r="100">
          <cell r="B100">
            <v>114</v>
          </cell>
        </row>
        <row r="101">
          <cell r="B101">
            <v>115</v>
          </cell>
        </row>
        <row r="102">
          <cell r="B102">
            <v>116</v>
          </cell>
        </row>
        <row r="103">
          <cell r="B103">
            <v>117</v>
          </cell>
        </row>
        <row r="104">
          <cell r="B104">
            <v>118</v>
          </cell>
        </row>
        <row r="105">
          <cell r="B105">
            <v>119</v>
          </cell>
        </row>
        <row r="106">
          <cell r="B106">
            <v>120</v>
          </cell>
        </row>
        <row r="107">
          <cell r="B107">
            <v>121</v>
          </cell>
        </row>
        <row r="108">
          <cell r="B108">
            <v>122</v>
          </cell>
        </row>
        <row r="109">
          <cell r="B109">
            <v>123</v>
          </cell>
        </row>
        <row r="110">
          <cell r="B110">
            <v>124</v>
          </cell>
        </row>
        <row r="111">
          <cell r="B111">
            <v>125</v>
          </cell>
        </row>
        <row r="112">
          <cell r="B112">
            <v>126</v>
          </cell>
        </row>
        <row r="113">
          <cell r="B113">
            <v>127</v>
          </cell>
        </row>
        <row r="114">
          <cell r="B114">
            <v>128</v>
          </cell>
        </row>
        <row r="115">
          <cell r="B115">
            <v>129</v>
          </cell>
        </row>
        <row r="116">
          <cell r="B116">
            <v>130</v>
          </cell>
        </row>
        <row r="117">
          <cell r="B117">
            <v>131</v>
          </cell>
        </row>
        <row r="118">
          <cell r="B118">
            <v>132</v>
          </cell>
        </row>
        <row r="119">
          <cell r="B119">
            <v>133</v>
          </cell>
        </row>
        <row r="120">
          <cell r="B120">
            <v>134</v>
          </cell>
        </row>
        <row r="121">
          <cell r="B121">
            <v>135</v>
          </cell>
        </row>
        <row r="122">
          <cell r="B122">
            <v>136</v>
          </cell>
        </row>
        <row r="123">
          <cell r="B123">
            <v>137</v>
          </cell>
        </row>
        <row r="124">
          <cell r="B124">
            <v>138</v>
          </cell>
        </row>
        <row r="125">
          <cell r="B125">
            <v>139</v>
          </cell>
        </row>
        <row r="126">
          <cell r="B126">
            <v>140</v>
          </cell>
        </row>
        <row r="127">
          <cell r="B127">
            <v>141</v>
          </cell>
        </row>
        <row r="128">
          <cell r="B128">
            <v>142</v>
          </cell>
        </row>
        <row r="129">
          <cell r="B129">
            <v>143</v>
          </cell>
        </row>
        <row r="130">
          <cell r="B130">
            <v>144</v>
          </cell>
        </row>
        <row r="131">
          <cell r="B131">
            <v>145</v>
          </cell>
        </row>
        <row r="132">
          <cell r="B132">
            <v>146</v>
          </cell>
        </row>
        <row r="133">
          <cell r="B133">
            <v>147</v>
          </cell>
        </row>
        <row r="134">
          <cell r="B134">
            <v>148</v>
          </cell>
        </row>
        <row r="135">
          <cell r="B135">
            <v>149</v>
          </cell>
        </row>
        <row r="136">
          <cell r="B136">
            <v>150</v>
          </cell>
        </row>
        <row r="137">
          <cell r="B137">
            <v>151</v>
          </cell>
        </row>
        <row r="138">
          <cell r="B138">
            <v>152</v>
          </cell>
        </row>
        <row r="139">
          <cell r="B139">
            <v>153</v>
          </cell>
        </row>
        <row r="140">
          <cell r="B140">
            <v>154</v>
          </cell>
        </row>
        <row r="141">
          <cell r="B141">
            <v>155</v>
          </cell>
        </row>
        <row r="142">
          <cell r="B142">
            <v>156</v>
          </cell>
        </row>
        <row r="143">
          <cell r="B143">
            <v>157</v>
          </cell>
        </row>
        <row r="144">
          <cell r="B144">
            <v>158</v>
          </cell>
        </row>
        <row r="145">
          <cell r="B145">
            <v>159</v>
          </cell>
        </row>
        <row r="146">
          <cell r="B146">
            <v>160</v>
          </cell>
        </row>
        <row r="147">
          <cell r="B147">
            <v>161</v>
          </cell>
        </row>
        <row r="148">
          <cell r="B148">
            <v>162</v>
          </cell>
        </row>
        <row r="149">
          <cell r="B149">
            <v>163</v>
          </cell>
        </row>
        <row r="150">
          <cell r="B150">
            <v>164</v>
          </cell>
        </row>
        <row r="151">
          <cell r="B151">
            <v>165</v>
          </cell>
        </row>
        <row r="152">
          <cell r="B152">
            <v>166</v>
          </cell>
        </row>
        <row r="153">
          <cell r="B153">
            <v>167</v>
          </cell>
        </row>
        <row r="154">
          <cell r="B154">
            <v>168</v>
          </cell>
        </row>
        <row r="155">
          <cell r="B155">
            <v>169</v>
          </cell>
        </row>
        <row r="156">
          <cell r="B156">
            <v>170</v>
          </cell>
        </row>
        <row r="157">
          <cell r="B157">
            <v>171</v>
          </cell>
        </row>
        <row r="158">
          <cell r="B158">
            <v>172</v>
          </cell>
        </row>
        <row r="159">
          <cell r="B159">
            <v>173</v>
          </cell>
        </row>
        <row r="160">
          <cell r="B160">
            <v>174</v>
          </cell>
        </row>
        <row r="161">
          <cell r="B161">
            <v>175</v>
          </cell>
        </row>
        <row r="162">
          <cell r="B162">
            <v>176</v>
          </cell>
        </row>
        <row r="163">
          <cell r="B163">
            <v>177</v>
          </cell>
        </row>
        <row r="164">
          <cell r="B164">
            <v>178</v>
          </cell>
        </row>
        <row r="165">
          <cell r="B165">
            <v>179</v>
          </cell>
        </row>
        <row r="166">
          <cell r="B166">
            <v>180</v>
          </cell>
        </row>
        <row r="167">
          <cell r="B167">
            <v>181</v>
          </cell>
        </row>
        <row r="168">
          <cell r="B168">
            <v>182</v>
          </cell>
        </row>
        <row r="169">
          <cell r="B169">
            <v>183</v>
          </cell>
        </row>
        <row r="170">
          <cell r="B170">
            <v>184</v>
          </cell>
        </row>
        <row r="171">
          <cell r="B171">
            <v>185</v>
          </cell>
        </row>
        <row r="172">
          <cell r="B172">
            <v>186</v>
          </cell>
        </row>
        <row r="173">
          <cell r="B173">
            <v>187</v>
          </cell>
        </row>
        <row r="174">
          <cell r="B174">
            <v>188</v>
          </cell>
        </row>
        <row r="175">
          <cell r="B175">
            <v>189</v>
          </cell>
        </row>
        <row r="176">
          <cell r="B176">
            <v>190</v>
          </cell>
        </row>
        <row r="177">
          <cell r="B177">
            <v>191</v>
          </cell>
        </row>
        <row r="178">
          <cell r="B178">
            <v>192</v>
          </cell>
        </row>
        <row r="179">
          <cell r="B179">
            <v>193</v>
          </cell>
        </row>
        <row r="180">
          <cell r="B180">
            <v>194</v>
          </cell>
        </row>
        <row r="181">
          <cell r="B181">
            <v>195</v>
          </cell>
        </row>
        <row r="182">
          <cell r="B182">
            <v>196</v>
          </cell>
        </row>
        <row r="183">
          <cell r="B183">
            <v>197</v>
          </cell>
        </row>
        <row r="184">
          <cell r="B184">
            <v>198</v>
          </cell>
        </row>
        <row r="185">
          <cell r="B185">
            <v>199</v>
          </cell>
        </row>
        <row r="186">
          <cell r="B186">
            <v>200</v>
          </cell>
        </row>
        <row r="187">
          <cell r="B187">
            <v>201</v>
          </cell>
        </row>
        <row r="188">
          <cell r="B188">
            <v>202</v>
          </cell>
        </row>
        <row r="189">
          <cell r="B189">
            <v>203</v>
          </cell>
        </row>
        <row r="190">
          <cell r="B190">
            <v>204</v>
          </cell>
        </row>
        <row r="191">
          <cell r="B191">
            <v>205</v>
          </cell>
        </row>
        <row r="192">
          <cell r="B192">
            <v>206</v>
          </cell>
        </row>
        <row r="193">
          <cell r="B193">
            <v>207</v>
          </cell>
        </row>
        <row r="194">
          <cell r="B194">
            <v>208</v>
          </cell>
        </row>
        <row r="195">
          <cell r="B195">
            <v>209</v>
          </cell>
        </row>
        <row r="196">
          <cell r="B196">
            <v>210</v>
          </cell>
        </row>
        <row r="197">
          <cell r="B197">
            <v>211</v>
          </cell>
        </row>
        <row r="198">
          <cell r="B198">
            <v>212</v>
          </cell>
        </row>
        <row r="199">
          <cell r="B199">
            <v>213</v>
          </cell>
        </row>
        <row r="200">
          <cell r="B200">
            <v>214</v>
          </cell>
        </row>
        <row r="201">
          <cell r="B201">
            <v>215</v>
          </cell>
        </row>
        <row r="202">
          <cell r="B202">
            <v>216</v>
          </cell>
        </row>
        <row r="203">
          <cell r="B203">
            <v>217</v>
          </cell>
        </row>
        <row r="204">
          <cell r="B204">
            <v>218</v>
          </cell>
        </row>
        <row r="205">
          <cell r="B205">
            <v>219</v>
          </cell>
        </row>
        <row r="206">
          <cell r="B206">
            <v>220</v>
          </cell>
        </row>
        <row r="207">
          <cell r="B207">
            <v>221</v>
          </cell>
        </row>
        <row r="208">
          <cell r="B208">
            <v>222</v>
          </cell>
        </row>
        <row r="209">
          <cell r="B209">
            <v>223</v>
          </cell>
        </row>
        <row r="210">
          <cell r="B210">
            <v>224</v>
          </cell>
        </row>
        <row r="211">
          <cell r="B211">
            <v>225</v>
          </cell>
        </row>
        <row r="212">
          <cell r="B212">
            <v>226</v>
          </cell>
        </row>
        <row r="213">
          <cell r="B213">
            <v>227</v>
          </cell>
        </row>
        <row r="214">
          <cell r="B214">
            <v>228</v>
          </cell>
        </row>
        <row r="215">
          <cell r="B215">
            <v>229</v>
          </cell>
        </row>
        <row r="216">
          <cell r="B216">
            <v>230</v>
          </cell>
        </row>
        <row r="217">
          <cell r="B217">
            <v>231</v>
          </cell>
        </row>
        <row r="218">
          <cell r="B218">
            <v>232</v>
          </cell>
        </row>
        <row r="219">
          <cell r="B219">
            <v>233</v>
          </cell>
        </row>
        <row r="220">
          <cell r="B220">
            <v>234</v>
          </cell>
        </row>
        <row r="221">
          <cell r="B221">
            <v>235</v>
          </cell>
        </row>
        <row r="222">
          <cell r="B222">
            <v>236</v>
          </cell>
        </row>
        <row r="223">
          <cell r="B223">
            <v>237</v>
          </cell>
        </row>
        <row r="224">
          <cell r="B224">
            <v>238</v>
          </cell>
        </row>
        <row r="225">
          <cell r="B225">
            <v>239</v>
          </cell>
        </row>
        <row r="226">
          <cell r="B226">
            <v>240</v>
          </cell>
        </row>
      </sheetData>
      <sheetData sheetId="1"/>
      <sheetData sheetId="2"/>
      <sheetData sheetId="3">
        <row r="13">
          <cell r="F13">
            <v>170000</v>
          </cell>
        </row>
        <row r="18">
          <cell r="E18">
            <v>240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BV44"/>
  <sheetViews>
    <sheetView showGridLines="0" showRowColHeaders="0" tabSelected="1" zoomScaleNormal="100" zoomScaleSheetLayoutView="100" workbookViewId="0">
      <selection activeCell="BR38" sqref="BR38:BR39"/>
    </sheetView>
  </sheetViews>
  <sheetFormatPr defaultColWidth="9.28515625" defaultRowHeight="18" customHeight="1" x14ac:dyDescent="0.25"/>
  <cols>
    <col min="1" max="1" width="2.28515625" style="1" customWidth="1"/>
    <col min="2" max="2" width="1.7109375" style="1" customWidth="1"/>
    <col min="3" max="3" width="2.28515625" style="1" customWidth="1"/>
    <col min="4" max="68" width="1.7109375" style="1" customWidth="1"/>
    <col min="69" max="69" width="17.42578125" style="1" customWidth="1"/>
    <col min="70" max="70" width="22.7109375" style="1" customWidth="1"/>
    <col min="71" max="75" width="0" style="1" hidden="1" customWidth="1"/>
    <col min="76" max="16384" width="9.28515625" style="1"/>
  </cols>
  <sheetData>
    <row r="1" spans="1:68" ht="15.95" customHeight="1" x14ac:dyDescent="0.2">
      <c r="A1" s="247" t="s">
        <v>63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"/>
    </row>
    <row r="2" spans="1:68" ht="15.95" customHeight="1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F2" s="247"/>
      <c r="BG2" s="247"/>
      <c r="BH2" s="247"/>
      <c r="BI2" s="247"/>
      <c r="BJ2" s="247"/>
      <c r="BK2" s="247"/>
      <c r="BL2" s="247"/>
      <c r="BM2" s="247"/>
      <c r="BN2" s="247"/>
      <c r="BO2" s="247"/>
      <c r="BP2" s="2"/>
    </row>
    <row r="3" spans="1:68" ht="18" customHeight="1" x14ac:dyDescent="0.2">
      <c r="A3" s="247"/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7"/>
      <c r="BA3" s="247"/>
      <c r="BB3" s="247"/>
      <c r="BC3" s="247"/>
      <c r="BD3" s="247"/>
      <c r="BE3" s="247"/>
      <c r="BF3" s="247"/>
      <c r="BG3" s="247"/>
      <c r="BH3" s="247"/>
      <c r="BI3" s="247"/>
      <c r="BJ3" s="247"/>
      <c r="BK3" s="247"/>
      <c r="BL3" s="247"/>
      <c r="BM3" s="247"/>
      <c r="BN3" s="247"/>
      <c r="BO3" s="247"/>
      <c r="BP3" s="2"/>
    </row>
    <row r="4" spans="1:68" ht="18" customHeight="1" x14ac:dyDescent="0.2">
      <c r="A4" s="3"/>
      <c r="B4" s="4" t="s">
        <v>62</v>
      </c>
      <c r="C4" s="4"/>
      <c r="D4" s="4"/>
      <c r="E4" s="4"/>
      <c r="F4" s="4"/>
      <c r="G4" s="4"/>
      <c r="H4" s="4"/>
      <c r="I4" s="4"/>
      <c r="J4" s="5" t="s">
        <v>0</v>
      </c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8"/>
      <c r="AF4" s="248"/>
      <c r="AG4" s="3"/>
      <c r="AH4" s="4"/>
      <c r="AI4" s="4"/>
      <c r="AJ4" s="4"/>
      <c r="AK4" s="4"/>
      <c r="AL4" s="4"/>
      <c r="AM4" s="4"/>
      <c r="AN4" s="5"/>
      <c r="AO4" s="6" t="s">
        <v>1</v>
      </c>
      <c r="AP4" s="5" t="s">
        <v>0</v>
      </c>
      <c r="AQ4" s="141"/>
      <c r="AR4" s="141"/>
      <c r="AS4" s="141"/>
      <c r="AT4" s="141"/>
      <c r="AU4" s="141"/>
      <c r="AV4" s="141"/>
      <c r="AW4" s="141"/>
      <c r="AX4" s="141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</row>
    <row r="5" spans="1:68" ht="18" customHeight="1" x14ac:dyDescent="0.2">
      <c r="A5" s="7"/>
      <c r="B5" s="7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8"/>
    </row>
    <row r="6" spans="1:68" ht="18" customHeight="1" x14ac:dyDescent="0.25">
      <c r="A6" s="9"/>
      <c r="B6" s="10" t="s">
        <v>2</v>
      </c>
      <c r="C6" s="10"/>
      <c r="D6" s="10"/>
      <c r="E6" s="10"/>
      <c r="F6" s="10"/>
      <c r="G6" s="10"/>
      <c r="H6" s="10"/>
      <c r="I6" s="10"/>
      <c r="J6" s="10" t="s">
        <v>0</v>
      </c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9"/>
      <c r="AQ6" s="10" t="s">
        <v>3</v>
      </c>
      <c r="AR6" s="10"/>
      <c r="AS6" s="10"/>
      <c r="AT6" s="10"/>
      <c r="AU6" s="10"/>
      <c r="AV6" s="10"/>
      <c r="AW6" s="10"/>
      <c r="AX6" s="10"/>
      <c r="AY6" s="10" t="s">
        <v>0</v>
      </c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</row>
    <row r="7" spans="1:68" ht="18" customHeight="1" x14ac:dyDescent="0.25">
      <c r="A7" s="9"/>
      <c r="B7" s="10" t="s">
        <v>4</v>
      </c>
      <c r="C7" s="10"/>
      <c r="D7" s="10"/>
      <c r="E7" s="10"/>
      <c r="F7" s="10"/>
      <c r="G7" s="10"/>
      <c r="H7" s="10"/>
      <c r="I7" s="10"/>
      <c r="J7" s="10" t="s">
        <v>0</v>
      </c>
      <c r="K7" s="151"/>
      <c r="L7" s="151"/>
      <c r="M7" s="151"/>
      <c r="N7" s="151"/>
      <c r="O7" s="151"/>
      <c r="P7" s="151"/>
      <c r="Q7" s="151"/>
      <c r="R7" s="151"/>
      <c r="S7" s="151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20"/>
      <c r="AK7" s="120"/>
      <c r="AL7" s="120"/>
      <c r="AM7" s="120"/>
      <c r="AN7" s="120"/>
      <c r="AO7" s="120"/>
      <c r="AP7" s="9"/>
      <c r="AQ7" s="10" t="s">
        <v>5</v>
      </c>
      <c r="AR7" s="10"/>
      <c r="AS7" s="10"/>
      <c r="AT7" s="10"/>
      <c r="AU7" s="10"/>
      <c r="AV7" s="10"/>
      <c r="AW7" s="10"/>
      <c r="AX7" s="10"/>
      <c r="AY7" s="10" t="s">
        <v>0</v>
      </c>
      <c r="AZ7" s="144" t="s">
        <v>56</v>
      </c>
      <c r="BA7" s="144"/>
      <c r="BB7" s="145" t="s">
        <v>6</v>
      </c>
      <c r="BC7" s="145"/>
      <c r="BD7" s="146" t="s">
        <v>58</v>
      </c>
      <c r="BE7" s="146"/>
      <c r="BF7" s="146"/>
      <c r="BG7" s="146"/>
      <c r="BH7" s="146"/>
      <c r="BI7" s="146"/>
      <c r="BJ7" s="146"/>
      <c r="BK7" s="146"/>
      <c r="BL7" s="146"/>
      <c r="BM7" s="113" t="s">
        <v>52</v>
      </c>
      <c r="BN7" s="11"/>
      <c r="BO7" s="11"/>
    </row>
    <row r="8" spans="1:68" ht="18" customHeight="1" x14ac:dyDescent="0.25">
      <c r="A8" s="9"/>
      <c r="B8" s="10" t="s">
        <v>7</v>
      </c>
      <c r="C8" s="10"/>
      <c r="D8" s="10"/>
      <c r="E8" s="10"/>
      <c r="F8" s="10"/>
      <c r="G8" s="10"/>
      <c r="H8" s="10"/>
      <c r="I8" s="10"/>
      <c r="J8" s="10" t="s">
        <v>0</v>
      </c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9"/>
      <c r="AQ8" s="10" t="s">
        <v>8</v>
      </c>
      <c r="AR8" s="10"/>
      <c r="AS8" s="10"/>
      <c r="AT8" s="10"/>
      <c r="AU8" s="10"/>
      <c r="AV8" s="10"/>
      <c r="AW8" s="10"/>
      <c r="AX8" s="10"/>
      <c r="AY8" s="10" t="s">
        <v>0</v>
      </c>
      <c r="AZ8" s="137" t="s">
        <v>57</v>
      </c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</row>
    <row r="9" spans="1:68" ht="18" customHeight="1" x14ac:dyDescent="0.25">
      <c r="A9" s="9"/>
      <c r="B9" s="10" t="s">
        <v>9</v>
      </c>
      <c r="C9" s="10"/>
      <c r="D9" s="10"/>
      <c r="E9" s="10"/>
      <c r="F9" s="10"/>
      <c r="G9" s="10"/>
      <c r="H9" s="10"/>
      <c r="I9" s="10"/>
      <c r="J9" s="10" t="s">
        <v>0</v>
      </c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9"/>
      <c r="AQ9" s="10" t="s">
        <v>10</v>
      </c>
      <c r="AR9" s="10"/>
      <c r="AS9" s="10"/>
      <c r="AT9" s="10"/>
      <c r="AU9" s="10"/>
      <c r="AV9" s="10"/>
      <c r="AW9" s="10"/>
      <c r="AX9" s="10"/>
      <c r="AY9" s="10" t="s">
        <v>0</v>
      </c>
      <c r="AZ9" s="138">
        <f ca="1">ROUNDDOWN((EOMONTH(TODAY(),0)-BJ9)/365.25,0)</f>
        <v>37</v>
      </c>
      <c r="BA9" s="138"/>
      <c r="BB9" s="139" t="s">
        <v>6</v>
      </c>
      <c r="BC9" s="139"/>
      <c r="BD9" s="138">
        <f ca="1">ROUND(((EOMONTH(TODAY(),0)-BJ9)/365.25-ROUNDDOWN((EOMONTH(TODAY(),0)-BJ9)/365.25,0))*12,0)</f>
        <v>2</v>
      </c>
      <c r="BE9" s="138"/>
      <c r="BF9" s="138" t="s">
        <v>11</v>
      </c>
      <c r="BG9" s="138"/>
      <c r="BH9" s="138"/>
      <c r="BI9" s="138"/>
      <c r="BJ9" s="140">
        <v>31808</v>
      </c>
      <c r="BK9" s="140"/>
      <c r="BL9" s="140"/>
      <c r="BM9" s="140"/>
      <c r="BN9" s="140"/>
      <c r="BO9" s="140"/>
    </row>
    <row r="10" spans="1:68" ht="18" customHeight="1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8"/>
      <c r="BH10" s="8"/>
      <c r="BI10" s="8"/>
      <c r="BJ10" s="8"/>
      <c r="BK10" s="8"/>
      <c r="BL10" s="8"/>
      <c r="BM10" s="8"/>
      <c r="BN10" s="8"/>
      <c r="BO10" s="8"/>
      <c r="BP10" s="8"/>
    </row>
    <row r="11" spans="1:68" ht="18" customHeight="1" thickBot="1" x14ac:dyDescent="0.3">
      <c r="A11" s="12" t="s">
        <v>12</v>
      </c>
      <c r="B11" s="12" t="s">
        <v>13</v>
      </c>
      <c r="C11" s="12"/>
      <c r="D11" s="12"/>
      <c r="E11" s="12"/>
      <c r="F11" s="12"/>
      <c r="G11" s="12"/>
      <c r="H11" s="12"/>
      <c r="I11" s="12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12"/>
      <c r="Y11" s="12"/>
      <c r="Z11" s="12"/>
      <c r="AA11" s="13" t="s">
        <v>14</v>
      </c>
      <c r="AB11" s="12" t="s">
        <v>0</v>
      </c>
      <c r="AC11" s="147">
        <v>55</v>
      </c>
      <c r="AD11" s="147"/>
      <c r="AE11" s="14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14"/>
      <c r="AW11" s="14"/>
      <c r="AX11" s="14"/>
      <c r="AY11" s="15"/>
      <c r="AZ11" s="148" t="s">
        <v>15</v>
      </c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49"/>
      <c r="BL11" s="149"/>
      <c r="BM11" s="149"/>
      <c r="BN11" s="149"/>
      <c r="BO11" s="150"/>
    </row>
    <row r="12" spans="1:68" ht="18" customHeight="1" x14ac:dyDescent="0.25">
      <c r="A12" s="8"/>
      <c r="B12" s="16" t="s">
        <v>16</v>
      </c>
      <c r="C12" s="17"/>
      <c r="D12" s="17"/>
      <c r="E12" s="17"/>
      <c r="F12" s="17"/>
      <c r="G12" s="17"/>
      <c r="H12" s="17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9"/>
      <c r="AF12" s="19"/>
      <c r="AG12" s="19"/>
      <c r="AH12" s="19"/>
      <c r="AI12" s="20"/>
      <c r="AJ12" s="20"/>
      <c r="AK12" s="20"/>
      <c r="AL12" s="20"/>
      <c r="AM12" s="20"/>
      <c r="AN12" s="20"/>
      <c r="AO12" s="21" t="s">
        <v>17</v>
      </c>
      <c r="AP12" s="21" t="s">
        <v>0</v>
      </c>
      <c r="AQ12" s="133">
        <v>45292</v>
      </c>
      <c r="AR12" s="133"/>
      <c r="AS12" s="133"/>
      <c r="AT12" s="133"/>
      <c r="AU12" s="133"/>
      <c r="AV12" s="133"/>
      <c r="AW12" s="133"/>
      <c r="AX12" s="133"/>
      <c r="AY12" s="134"/>
      <c r="AZ12" s="22" t="s">
        <v>18</v>
      </c>
      <c r="BA12" s="20"/>
      <c r="BB12" s="23"/>
      <c r="BC12" s="23"/>
      <c r="BD12" s="23"/>
      <c r="BE12" s="23"/>
      <c r="BF12" s="23"/>
      <c r="BG12" s="23"/>
      <c r="BH12" s="23"/>
      <c r="BI12" s="135">
        <v>7642.66</v>
      </c>
      <c r="BJ12" s="135"/>
      <c r="BK12" s="135"/>
      <c r="BL12" s="135"/>
      <c r="BM12" s="135"/>
      <c r="BN12" s="135"/>
      <c r="BO12" s="136"/>
    </row>
    <row r="13" spans="1:68" ht="18" customHeight="1" x14ac:dyDescent="0.25">
      <c r="A13" s="8"/>
      <c r="B13" s="24" t="s">
        <v>19</v>
      </c>
      <c r="C13" s="25"/>
      <c r="D13" s="25"/>
      <c r="E13" s="25"/>
      <c r="F13" s="25"/>
      <c r="G13" s="25"/>
      <c r="H13" s="25"/>
      <c r="I13" s="25"/>
      <c r="J13" s="25"/>
      <c r="K13" s="25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8"/>
      <c r="AP13" s="28"/>
      <c r="AQ13" s="154">
        <v>0.6</v>
      </c>
      <c r="AR13" s="154"/>
      <c r="AS13" s="154"/>
      <c r="AT13" s="154"/>
      <c r="AU13" s="154"/>
      <c r="AV13" s="154"/>
      <c r="AW13" s="29"/>
      <c r="AX13" s="29"/>
      <c r="AY13" s="30"/>
      <c r="AZ13" s="31" t="s">
        <v>18</v>
      </c>
      <c r="BA13" s="32"/>
      <c r="BB13" s="27"/>
      <c r="BC13" s="27"/>
      <c r="BD13" s="27"/>
      <c r="BE13" s="27"/>
      <c r="BF13" s="27"/>
      <c r="BG13" s="27"/>
      <c r="BH13" s="27"/>
      <c r="BI13" s="155">
        <f>BI12*AQ13</f>
        <v>4585.5959999999995</v>
      </c>
      <c r="BJ13" s="155"/>
      <c r="BK13" s="155"/>
      <c r="BL13" s="155"/>
      <c r="BM13" s="155"/>
      <c r="BN13" s="155"/>
      <c r="BO13" s="156"/>
    </row>
    <row r="14" spans="1:68" ht="18" customHeight="1" thickBot="1" x14ac:dyDescent="0.3">
      <c r="A14" s="8"/>
      <c r="B14" s="24" t="s">
        <v>20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6"/>
      <c r="R14" s="26"/>
      <c r="S14" s="26"/>
      <c r="T14" s="26"/>
      <c r="U14" s="26"/>
      <c r="V14" s="26"/>
      <c r="W14" s="33"/>
      <c r="X14" s="26"/>
      <c r="Y14" s="26"/>
      <c r="Z14" s="26"/>
      <c r="AA14" s="26"/>
      <c r="AB14" s="33"/>
      <c r="AC14" s="33"/>
      <c r="AD14" s="33"/>
      <c r="AE14" s="34"/>
      <c r="AF14" s="34"/>
      <c r="AG14" s="34"/>
      <c r="AH14" s="34"/>
      <c r="AI14" s="34"/>
      <c r="AJ14" s="34"/>
      <c r="AK14" s="35"/>
      <c r="AL14" s="35"/>
      <c r="AM14" s="35"/>
      <c r="AN14" s="35"/>
      <c r="AO14" s="36" t="s">
        <v>21</v>
      </c>
      <c r="AP14" s="37" t="s">
        <v>0</v>
      </c>
      <c r="AQ14" s="157" t="s">
        <v>59</v>
      </c>
      <c r="AR14" s="157"/>
      <c r="AS14" s="157"/>
      <c r="AT14" s="157"/>
      <c r="AU14" s="157"/>
      <c r="AV14" s="157"/>
      <c r="AW14" s="157"/>
      <c r="AX14" s="157"/>
      <c r="AY14" s="158"/>
      <c r="AZ14" s="31" t="s">
        <v>18</v>
      </c>
      <c r="BA14" s="32"/>
      <c r="BB14" s="27"/>
      <c r="BC14" s="27"/>
      <c r="BD14" s="27"/>
      <c r="BE14" s="27"/>
      <c r="BF14" s="27"/>
      <c r="BG14" s="27"/>
      <c r="BH14" s="27"/>
      <c r="BI14" s="159">
        <v>4491.3500000000004</v>
      </c>
      <c r="BJ14" s="159"/>
      <c r="BK14" s="159"/>
      <c r="BL14" s="159"/>
      <c r="BM14" s="159"/>
      <c r="BN14" s="159"/>
      <c r="BO14" s="160"/>
    </row>
    <row r="15" spans="1:68" ht="18" customHeight="1" thickBot="1" x14ac:dyDescent="0.3">
      <c r="A15" s="8"/>
      <c r="B15" s="38" t="s">
        <v>22</v>
      </c>
      <c r="C15" s="39"/>
      <c r="D15" s="39"/>
      <c r="E15" s="39"/>
      <c r="F15" s="39"/>
      <c r="G15" s="39"/>
      <c r="H15" s="39"/>
      <c r="I15" s="39"/>
      <c r="J15" s="39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1"/>
      <c r="X15" s="40"/>
      <c r="Y15" s="40"/>
      <c r="Z15" s="40"/>
      <c r="AA15" s="40"/>
      <c r="AB15" s="41"/>
      <c r="AC15" s="41"/>
      <c r="AD15" s="41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3"/>
      <c r="AR15" s="43"/>
      <c r="AS15" s="43"/>
      <c r="AT15" s="43"/>
      <c r="AU15" s="43"/>
      <c r="AV15" s="43"/>
      <c r="AW15" s="43"/>
      <c r="AX15" s="43"/>
      <c r="AY15" s="44"/>
      <c r="AZ15" s="45" t="s">
        <v>18</v>
      </c>
      <c r="BA15" s="46"/>
      <c r="BB15" s="47"/>
      <c r="BC15" s="47"/>
      <c r="BD15" s="47"/>
      <c r="BE15" s="47"/>
      <c r="BF15" s="47"/>
      <c r="BG15" s="47"/>
      <c r="BH15" s="47"/>
      <c r="BI15" s="161">
        <f>BI13-BI14</f>
        <v>94.245999999999185</v>
      </c>
      <c r="BJ15" s="161"/>
      <c r="BK15" s="161"/>
      <c r="BL15" s="161"/>
      <c r="BM15" s="161"/>
      <c r="BN15" s="161"/>
      <c r="BO15" s="162"/>
    </row>
    <row r="16" spans="1:68" ht="18" customHeight="1" x14ac:dyDescent="0.25">
      <c r="A16" s="8"/>
      <c r="B16" s="48" t="s">
        <v>23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8"/>
      <c r="AZ16" s="51" t="s">
        <v>18</v>
      </c>
      <c r="BA16" s="52"/>
      <c r="BB16" s="50"/>
      <c r="BC16" s="50"/>
      <c r="BD16" s="50"/>
      <c r="BE16" s="50"/>
      <c r="BF16" s="50"/>
      <c r="BG16" s="50"/>
      <c r="BH16" s="50"/>
      <c r="BI16" s="163"/>
      <c r="BJ16" s="163"/>
      <c r="BK16" s="163"/>
      <c r="BL16" s="163"/>
      <c r="BM16" s="163"/>
      <c r="BN16" s="163"/>
      <c r="BO16" s="164"/>
    </row>
    <row r="17" spans="1:67" ht="18" customHeight="1" x14ac:dyDescent="0.25">
      <c r="A17" s="8"/>
      <c r="B17" s="53" t="s">
        <v>24</v>
      </c>
      <c r="C17" s="54"/>
      <c r="D17" s="54"/>
      <c r="E17" s="54"/>
      <c r="F17" s="54"/>
      <c r="G17" s="54"/>
      <c r="H17" s="54"/>
      <c r="I17" s="54"/>
      <c r="J17" s="54"/>
      <c r="K17" s="54"/>
      <c r="L17" s="55"/>
      <c r="M17" s="55"/>
      <c r="N17" s="5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6"/>
      <c r="AZ17" s="57" t="s">
        <v>18</v>
      </c>
      <c r="BA17" s="58"/>
      <c r="BB17" s="59"/>
      <c r="BC17" s="59"/>
      <c r="BD17" s="59"/>
      <c r="BE17" s="59"/>
      <c r="BF17" s="59"/>
      <c r="BG17" s="59"/>
      <c r="BH17" s="59"/>
      <c r="BI17" s="152"/>
      <c r="BJ17" s="152"/>
      <c r="BK17" s="152"/>
      <c r="BL17" s="152"/>
      <c r="BM17" s="152"/>
      <c r="BN17" s="152"/>
      <c r="BO17" s="153"/>
    </row>
    <row r="18" spans="1:67" ht="18" customHeight="1" x14ac:dyDescent="0.25">
      <c r="A18" s="8"/>
      <c r="B18" s="53" t="s">
        <v>25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6"/>
      <c r="AZ18" s="57" t="s">
        <v>18</v>
      </c>
      <c r="BA18" s="58"/>
      <c r="BB18" s="59"/>
      <c r="BC18" s="59"/>
      <c r="BD18" s="59"/>
      <c r="BE18" s="59"/>
      <c r="BF18" s="59"/>
      <c r="BG18" s="59"/>
      <c r="BH18" s="59"/>
      <c r="BI18" s="152"/>
      <c r="BJ18" s="152"/>
      <c r="BK18" s="152"/>
      <c r="BL18" s="152"/>
      <c r="BM18" s="152"/>
      <c r="BN18" s="152"/>
      <c r="BO18" s="153"/>
    </row>
    <row r="19" spans="1:67" ht="18" customHeight="1" x14ac:dyDescent="0.25">
      <c r="A19" s="8"/>
      <c r="B19" s="60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6"/>
      <c r="AZ19" s="57" t="s">
        <v>18</v>
      </c>
      <c r="BA19" s="58"/>
      <c r="BB19" s="59"/>
      <c r="BC19" s="59"/>
      <c r="BD19" s="59"/>
      <c r="BE19" s="59"/>
      <c r="BF19" s="59"/>
      <c r="BG19" s="59"/>
      <c r="BH19" s="59"/>
      <c r="BI19" s="152"/>
      <c r="BJ19" s="152"/>
      <c r="BK19" s="152"/>
      <c r="BL19" s="152"/>
      <c r="BM19" s="152"/>
      <c r="BN19" s="152"/>
      <c r="BO19" s="153"/>
    </row>
    <row r="20" spans="1:67" ht="18" customHeight="1" x14ac:dyDescent="0.25">
      <c r="A20" s="8"/>
      <c r="B20" s="60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6"/>
      <c r="AZ20" s="57" t="s">
        <v>18</v>
      </c>
      <c r="BA20" s="58"/>
      <c r="BB20" s="59"/>
      <c r="BC20" s="59"/>
      <c r="BD20" s="59"/>
      <c r="BE20" s="59"/>
      <c r="BF20" s="59"/>
      <c r="BG20" s="59"/>
      <c r="BH20" s="59"/>
      <c r="BI20" s="152"/>
      <c r="BJ20" s="152"/>
      <c r="BK20" s="152"/>
      <c r="BL20" s="152"/>
      <c r="BM20" s="152"/>
      <c r="BN20" s="152"/>
      <c r="BO20" s="153"/>
    </row>
    <row r="21" spans="1:67" ht="18" customHeight="1" thickBot="1" x14ac:dyDescent="0.3">
      <c r="A21" s="8"/>
      <c r="B21" s="61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5"/>
      <c r="AZ21" s="62" t="s">
        <v>18</v>
      </c>
      <c r="BA21" s="63"/>
      <c r="BB21" s="64"/>
      <c r="BC21" s="64"/>
      <c r="BD21" s="64"/>
      <c r="BE21" s="64"/>
      <c r="BF21" s="64"/>
      <c r="BG21" s="64"/>
      <c r="BH21" s="64"/>
      <c r="BI21" s="169"/>
      <c r="BJ21" s="169"/>
      <c r="BK21" s="169"/>
      <c r="BL21" s="169"/>
      <c r="BM21" s="169"/>
      <c r="BN21" s="169"/>
      <c r="BO21" s="170"/>
    </row>
    <row r="22" spans="1:67" ht="18" customHeight="1" thickBot="1" x14ac:dyDescent="0.3">
      <c r="A22" s="8"/>
      <c r="B22" s="38" t="s">
        <v>26</v>
      </c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65"/>
      <c r="X22" s="65"/>
      <c r="Y22" s="39"/>
      <c r="Z22" s="39"/>
      <c r="AA22" s="39"/>
      <c r="AB22" s="65"/>
      <c r="AC22" s="66"/>
      <c r="AD22" s="66"/>
      <c r="AE22" s="66"/>
      <c r="AF22" s="66"/>
      <c r="AG22" s="66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8"/>
      <c r="AZ22" s="45" t="s">
        <v>18</v>
      </c>
      <c r="BA22" s="46"/>
      <c r="BB22" s="47"/>
      <c r="BC22" s="47"/>
      <c r="BD22" s="47"/>
      <c r="BE22" s="47"/>
      <c r="BF22" s="47"/>
      <c r="BG22" s="47"/>
      <c r="BH22" s="47"/>
      <c r="BI22" s="161">
        <f>BI15-SUM(BI16:BO21)</f>
        <v>94.245999999999185</v>
      </c>
      <c r="BJ22" s="161"/>
      <c r="BK22" s="161"/>
      <c r="BL22" s="161"/>
      <c r="BM22" s="161"/>
      <c r="BN22" s="161"/>
      <c r="BO22" s="162"/>
    </row>
    <row r="23" spans="1:67" ht="18" customHeight="1" thickBot="1" x14ac:dyDescent="0.3"/>
    <row r="24" spans="1:67" ht="18" customHeight="1" thickBot="1" x14ac:dyDescent="0.3">
      <c r="A24" s="12" t="s">
        <v>27</v>
      </c>
      <c r="B24" s="171" t="s">
        <v>28</v>
      </c>
      <c r="C24" s="172"/>
      <c r="D24" s="172"/>
      <c r="E24" s="171" t="s">
        <v>29</v>
      </c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3"/>
      <c r="AH24" s="172" t="s">
        <v>30</v>
      </c>
      <c r="AI24" s="172"/>
      <c r="AJ24" s="172"/>
      <c r="AK24" s="172"/>
      <c r="AL24" s="172"/>
      <c r="AM24" s="172"/>
      <c r="AN24" s="172"/>
      <c r="AO24" s="172"/>
      <c r="AP24" s="171" t="s">
        <v>31</v>
      </c>
      <c r="AQ24" s="172"/>
      <c r="AR24" s="172"/>
      <c r="AS24" s="172"/>
      <c r="AT24" s="172"/>
      <c r="AU24" s="172"/>
      <c r="AV24" s="172"/>
      <c r="AW24" s="172"/>
      <c r="AX24" s="172"/>
      <c r="AY24" s="173"/>
      <c r="AZ24" s="172" t="s">
        <v>32</v>
      </c>
      <c r="BA24" s="172"/>
      <c r="BB24" s="172"/>
      <c r="BC24" s="172"/>
      <c r="BD24" s="172"/>
      <c r="BE24" s="172"/>
      <c r="BF24" s="172"/>
      <c r="BG24" s="172"/>
      <c r="BH24" s="172"/>
      <c r="BI24" s="171" t="s">
        <v>33</v>
      </c>
      <c r="BJ24" s="172"/>
      <c r="BK24" s="172"/>
      <c r="BL24" s="172"/>
      <c r="BM24" s="172"/>
      <c r="BN24" s="172"/>
      <c r="BO24" s="173"/>
    </row>
    <row r="25" spans="1:67" ht="18" customHeight="1" x14ac:dyDescent="0.25">
      <c r="A25" s="8"/>
      <c r="B25" s="189">
        <v>1</v>
      </c>
      <c r="C25" s="190"/>
      <c r="D25" s="190"/>
      <c r="E25" s="191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3"/>
      <c r="AH25" s="181"/>
      <c r="AI25" s="181"/>
      <c r="AJ25" s="181"/>
      <c r="AK25" s="181"/>
      <c r="AL25" s="181"/>
      <c r="AM25" s="181"/>
      <c r="AN25" s="181"/>
      <c r="AO25" s="181"/>
      <c r="AP25" s="194"/>
      <c r="AQ25" s="195"/>
      <c r="AR25" s="195"/>
      <c r="AS25" s="195"/>
      <c r="AT25" s="195"/>
      <c r="AU25" s="195"/>
      <c r="AV25" s="195"/>
      <c r="AW25" s="195"/>
      <c r="AX25" s="195"/>
      <c r="AY25" s="196"/>
      <c r="AZ25" s="185"/>
      <c r="BA25" s="185"/>
      <c r="BB25" s="185"/>
      <c r="BC25" s="185"/>
      <c r="BD25" s="185"/>
      <c r="BE25" s="185"/>
      <c r="BF25" s="185"/>
      <c r="BG25" s="185"/>
      <c r="BH25" s="185"/>
      <c r="BI25" s="197"/>
      <c r="BJ25" s="198"/>
      <c r="BK25" s="198"/>
      <c r="BL25" s="198"/>
      <c r="BM25" s="198"/>
      <c r="BN25" s="198"/>
      <c r="BO25" s="199"/>
    </row>
    <row r="26" spans="1:67" ht="18" customHeight="1" x14ac:dyDescent="0.25">
      <c r="A26" s="8"/>
      <c r="B26" s="176">
        <v>2</v>
      </c>
      <c r="C26" s="177"/>
      <c r="D26" s="177"/>
      <c r="E26" s="178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80"/>
      <c r="AH26" s="181"/>
      <c r="AI26" s="181"/>
      <c r="AJ26" s="181"/>
      <c r="AK26" s="181"/>
      <c r="AL26" s="181"/>
      <c r="AM26" s="181"/>
      <c r="AN26" s="181"/>
      <c r="AO26" s="181"/>
      <c r="AP26" s="182"/>
      <c r="AQ26" s="183"/>
      <c r="AR26" s="183"/>
      <c r="AS26" s="183"/>
      <c r="AT26" s="183"/>
      <c r="AU26" s="183"/>
      <c r="AV26" s="183"/>
      <c r="AW26" s="183"/>
      <c r="AX26" s="183"/>
      <c r="AY26" s="184"/>
      <c r="AZ26" s="185"/>
      <c r="BA26" s="185"/>
      <c r="BB26" s="185"/>
      <c r="BC26" s="185"/>
      <c r="BD26" s="185"/>
      <c r="BE26" s="185"/>
      <c r="BF26" s="185"/>
      <c r="BG26" s="185"/>
      <c r="BH26" s="185"/>
      <c r="BI26" s="186"/>
      <c r="BJ26" s="187"/>
      <c r="BK26" s="187"/>
      <c r="BL26" s="187"/>
      <c r="BM26" s="187"/>
      <c r="BN26" s="187"/>
      <c r="BO26" s="188"/>
    </row>
    <row r="27" spans="1:67" ht="18" customHeight="1" x14ac:dyDescent="0.25">
      <c r="A27" s="8"/>
      <c r="B27" s="176">
        <v>3</v>
      </c>
      <c r="C27" s="177"/>
      <c r="D27" s="177"/>
      <c r="E27" s="178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80"/>
      <c r="AH27" s="181"/>
      <c r="AI27" s="181"/>
      <c r="AJ27" s="181"/>
      <c r="AK27" s="181"/>
      <c r="AL27" s="181"/>
      <c r="AM27" s="181"/>
      <c r="AN27" s="181"/>
      <c r="AO27" s="181"/>
      <c r="AP27" s="182"/>
      <c r="AQ27" s="183"/>
      <c r="AR27" s="183"/>
      <c r="AS27" s="183"/>
      <c r="AT27" s="183"/>
      <c r="AU27" s="183"/>
      <c r="AV27" s="183"/>
      <c r="AW27" s="183"/>
      <c r="AX27" s="183"/>
      <c r="AY27" s="184"/>
      <c r="AZ27" s="185"/>
      <c r="BA27" s="185"/>
      <c r="BB27" s="185"/>
      <c r="BC27" s="185"/>
      <c r="BD27" s="185"/>
      <c r="BE27" s="185"/>
      <c r="BF27" s="185"/>
      <c r="BG27" s="185"/>
      <c r="BH27" s="185"/>
      <c r="BI27" s="186"/>
      <c r="BJ27" s="187"/>
      <c r="BK27" s="187"/>
      <c r="BL27" s="187"/>
      <c r="BM27" s="187"/>
      <c r="BN27" s="187"/>
      <c r="BO27" s="188"/>
    </row>
    <row r="28" spans="1:67" ht="18" customHeight="1" x14ac:dyDescent="0.25">
      <c r="A28" s="8"/>
      <c r="B28" s="176">
        <v>4</v>
      </c>
      <c r="C28" s="177"/>
      <c r="D28" s="177"/>
      <c r="E28" s="178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80"/>
      <c r="AH28" s="181"/>
      <c r="AI28" s="181"/>
      <c r="AJ28" s="181"/>
      <c r="AK28" s="181"/>
      <c r="AL28" s="181"/>
      <c r="AM28" s="181"/>
      <c r="AN28" s="181"/>
      <c r="AO28" s="181"/>
      <c r="AP28" s="182"/>
      <c r="AQ28" s="183"/>
      <c r="AR28" s="183"/>
      <c r="AS28" s="183"/>
      <c r="AT28" s="183"/>
      <c r="AU28" s="183"/>
      <c r="AV28" s="183"/>
      <c r="AW28" s="183"/>
      <c r="AX28" s="183"/>
      <c r="AY28" s="184"/>
      <c r="AZ28" s="185"/>
      <c r="BA28" s="185"/>
      <c r="BB28" s="185"/>
      <c r="BC28" s="185"/>
      <c r="BD28" s="185"/>
      <c r="BE28" s="185"/>
      <c r="BF28" s="185"/>
      <c r="BG28" s="185"/>
      <c r="BH28" s="185"/>
      <c r="BI28" s="186"/>
      <c r="BJ28" s="187"/>
      <c r="BK28" s="187"/>
      <c r="BL28" s="187"/>
      <c r="BM28" s="187"/>
      <c r="BN28" s="187"/>
      <c r="BO28" s="188"/>
    </row>
    <row r="29" spans="1:67" ht="18" customHeight="1" x14ac:dyDescent="0.25">
      <c r="A29" s="8"/>
      <c r="B29" s="176">
        <v>5</v>
      </c>
      <c r="C29" s="177"/>
      <c r="D29" s="177"/>
      <c r="E29" s="178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80"/>
      <c r="AH29" s="200"/>
      <c r="AI29" s="200"/>
      <c r="AJ29" s="200"/>
      <c r="AK29" s="200"/>
      <c r="AL29" s="200"/>
      <c r="AM29" s="200"/>
      <c r="AN29" s="200"/>
      <c r="AO29" s="200"/>
      <c r="AP29" s="182"/>
      <c r="AQ29" s="183"/>
      <c r="AR29" s="183"/>
      <c r="AS29" s="183"/>
      <c r="AT29" s="183"/>
      <c r="AU29" s="183"/>
      <c r="AV29" s="183"/>
      <c r="AW29" s="183"/>
      <c r="AX29" s="183"/>
      <c r="AY29" s="184"/>
      <c r="AZ29" s="201"/>
      <c r="BA29" s="201"/>
      <c r="BB29" s="201"/>
      <c r="BC29" s="201"/>
      <c r="BD29" s="201"/>
      <c r="BE29" s="201"/>
      <c r="BF29" s="201"/>
      <c r="BG29" s="201"/>
      <c r="BH29" s="201"/>
      <c r="BI29" s="186"/>
      <c r="BJ29" s="187"/>
      <c r="BK29" s="187"/>
      <c r="BL29" s="187"/>
      <c r="BM29" s="187"/>
      <c r="BN29" s="187"/>
      <c r="BO29" s="188"/>
    </row>
    <row r="30" spans="1:67" ht="18" customHeight="1" x14ac:dyDescent="0.25">
      <c r="A30" s="8"/>
      <c r="B30" s="176">
        <v>6</v>
      </c>
      <c r="C30" s="177"/>
      <c r="D30" s="177"/>
      <c r="E30" s="178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80"/>
      <c r="AH30" s="200"/>
      <c r="AI30" s="200"/>
      <c r="AJ30" s="200"/>
      <c r="AK30" s="200"/>
      <c r="AL30" s="200"/>
      <c r="AM30" s="200"/>
      <c r="AN30" s="200"/>
      <c r="AO30" s="200"/>
      <c r="AP30" s="182"/>
      <c r="AQ30" s="183"/>
      <c r="AR30" s="183"/>
      <c r="AS30" s="183"/>
      <c r="AT30" s="183"/>
      <c r="AU30" s="183"/>
      <c r="AV30" s="183"/>
      <c r="AW30" s="183"/>
      <c r="AX30" s="183"/>
      <c r="AY30" s="184"/>
      <c r="AZ30" s="201"/>
      <c r="BA30" s="201"/>
      <c r="BB30" s="201"/>
      <c r="BC30" s="201"/>
      <c r="BD30" s="201"/>
      <c r="BE30" s="201"/>
      <c r="BF30" s="201"/>
      <c r="BG30" s="201"/>
      <c r="BH30" s="201"/>
      <c r="BI30" s="186"/>
      <c r="BJ30" s="187"/>
      <c r="BK30" s="187"/>
      <c r="BL30" s="187"/>
      <c r="BM30" s="187"/>
      <c r="BN30" s="187"/>
      <c r="BO30" s="188"/>
    </row>
    <row r="31" spans="1:67" ht="18" customHeight="1" x14ac:dyDescent="0.25">
      <c r="A31" s="8"/>
      <c r="B31" s="176">
        <v>7</v>
      </c>
      <c r="C31" s="177"/>
      <c r="D31" s="177"/>
      <c r="E31" s="178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80"/>
      <c r="AH31" s="200"/>
      <c r="AI31" s="200"/>
      <c r="AJ31" s="200"/>
      <c r="AK31" s="200"/>
      <c r="AL31" s="200"/>
      <c r="AM31" s="200"/>
      <c r="AN31" s="200"/>
      <c r="AO31" s="200"/>
      <c r="AP31" s="182"/>
      <c r="AQ31" s="183"/>
      <c r="AR31" s="183"/>
      <c r="AS31" s="183"/>
      <c r="AT31" s="183"/>
      <c r="AU31" s="183"/>
      <c r="AV31" s="183"/>
      <c r="AW31" s="183"/>
      <c r="AX31" s="183"/>
      <c r="AY31" s="184"/>
      <c r="AZ31" s="201"/>
      <c r="BA31" s="201"/>
      <c r="BB31" s="201"/>
      <c r="BC31" s="201"/>
      <c r="BD31" s="201"/>
      <c r="BE31" s="201"/>
      <c r="BF31" s="201"/>
      <c r="BG31" s="201"/>
      <c r="BH31" s="201"/>
      <c r="BI31" s="186"/>
      <c r="BJ31" s="187"/>
      <c r="BK31" s="187"/>
      <c r="BL31" s="187"/>
      <c r="BM31" s="187"/>
      <c r="BN31" s="187"/>
      <c r="BO31" s="188"/>
    </row>
    <row r="32" spans="1:67" ht="18" customHeight="1" thickBot="1" x14ac:dyDescent="0.3">
      <c r="A32" s="8"/>
      <c r="B32" s="202">
        <v>8</v>
      </c>
      <c r="C32" s="203"/>
      <c r="D32" s="203"/>
      <c r="E32" s="204"/>
      <c r="F32" s="205"/>
      <c r="G32" s="205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6"/>
      <c r="AH32" s="207"/>
      <c r="AI32" s="207"/>
      <c r="AJ32" s="207"/>
      <c r="AK32" s="207"/>
      <c r="AL32" s="207"/>
      <c r="AM32" s="207"/>
      <c r="AN32" s="207"/>
      <c r="AO32" s="207"/>
      <c r="AP32" s="208"/>
      <c r="AQ32" s="209"/>
      <c r="AR32" s="209"/>
      <c r="AS32" s="209"/>
      <c r="AT32" s="209"/>
      <c r="AU32" s="209"/>
      <c r="AV32" s="209"/>
      <c r="AW32" s="209"/>
      <c r="AX32" s="209"/>
      <c r="AY32" s="210"/>
      <c r="AZ32" s="211"/>
      <c r="BA32" s="211"/>
      <c r="BB32" s="211"/>
      <c r="BC32" s="211"/>
      <c r="BD32" s="211"/>
      <c r="BE32" s="211"/>
      <c r="BF32" s="211"/>
      <c r="BG32" s="211"/>
      <c r="BH32" s="211"/>
      <c r="BI32" s="212"/>
      <c r="BJ32" s="213"/>
      <c r="BK32" s="213"/>
      <c r="BL32" s="213"/>
      <c r="BM32" s="213"/>
      <c r="BN32" s="213"/>
      <c r="BO32" s="214"/>
    </row>
    <row r="33" spans="1:74" ht="18" customHeight="1" thickBot="1" x14ac:dyDescent="0.3">
      <c r="A33" s="8"/>
      <c r="B33" s="69" t="s">
        <v>34</v>
      </c>
      <c r="C33" s="39"/>
      <c r="D33" s="39"/>
      <c r="E33" s="39"/>
      <c r="F33" s="39"/>
      <c r="G33" s="39"/>
      <c r="H33" s="39"/>
      <c r="I33" s="39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70"/>
      <c r="AP33" s="220">
        <f>SUM(AP25:AY32)</f>
        <v>0</v>
      </c>
      <c r="AQ33" s="220"/>
      <c r="AR33" s="220"/>
      <c r="AS33" s="220"/>
      <c r="AT33" s="220"/>
      <c r="AU33" s="220"/>
      <c r="AV33" s="220"/>
      <c r="AW33" s="220"/>
      <c r="AX33" s="220"/>
      <c r="AY33" s="220"/>
      <c r="AZ33" s="71"/>
      <c r="BA33" s="72"/>
      <c r="BB33" s="72"/>
      <c r="BC33" s="72"/>
      <c r="BD33" s="72"/>
      <c r="BE33" s="72"/>
      <c r="BF33" s="72"/>
      <c r="BG33" s="72"/>
      <c r="BH33" s="72"/>
      <c r="BI33" s="221">
        <f>SUM(BI25:BO32)</f>
        <v>0</v>
      </c>
      <c r="BJ33" s="221"/>
      <c r="BK33" s="221"/>
      <c r="BL33" s="221"/>
      <c r="BM33" s="221"/>
      <c r="BN33" s="221"/>
      <c r="BO33" s="222"/>
    </row>
    <row r="34" spans="1:74" ht="18" customHeight="1" thickBot="1" x14ac:dyDescent="0.3">
      <c r="A34" s="8"/>
      <c r="B34" s="38" t="s">
        <v>35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46"/>
      <c r="AC34" s="46"/>
      <c r="AD34" s="46"/>
      <c r="AE34" s="46"/>
      <c r="AF34" s="46"/>
      <c r="AG34" s="47"/>
      <c r="AH34" s="47"/>
      <c r="AI34" s="47"/>
      <c r="AJ34" s="47"/>
      <c r="AK34" s="47"/>
      <c r="AL34" s="47"/>
      <c r="AM34" s="47"/>
      <c r="AN34" s="47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3"/>
      <c r="AZ34" s="71"/>
      <c r="BA34" s="72"/>
      <c r="BB34" s="72"/>
      <c r="BC34" s="72"/>
      <c r="BD34" s="72"/>
      <c r="BE34" s="72"/>
      <c r="BF34" s="72"/>
      <c r="BG34" s="72"/>
      <c r="BH34" s="72"/>
      <c r="BI34" s="223">
        <f>BI22+BI33</f>
        <v>94.245999999999185</v>
      </c>
      <c r="BJ34" s="223"/>
      <c r="BK34" s="223"/>
      <c r="BL34" s="223"/>
      <c r="BM34" s="223"/>
      <c r="BN34" s="223"/>
      <c r="BO34" s="224"/>
      <c r="BQ34" s="243" t="s">
        <v>67</v>
      </c>
      <c r="BR34" s="244"/>
    </row>
    <row r="35" spans="1:74" ht="18" customHeight="1" thickBot="1" x14ac:dyDescent="0.3">
      <c r="BQ35" s="245"/>
      <c r="BR35" s="246"/>
    </row>
    <row r="36" spans="1:74" ht="18" customHeight="1" x14ac:dyDescent="0.25">
      <c r="A36" s="74" t="s">
        <v>36</v>
      </c>
      <c r="B36" s="75" t="s">
        <v>37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7"/>
      <c r="P36" s="123" t="s">
        <v>18</v>
      </c>
      <c r="Q36" s="124"/>
      <c r="R36" s="78"/>
      <c r="S36" s="225">
        <f>IF(ROUNDDOWN(((BI12*AQ13-BI14-BI16-BI17-BI18-BI19-BI20-BI21+BI33)*S39)/(1+(S40*S38)),-2)&lt;4000,"ERROR",ROUNDDOWN(((BI12*AQ13-BI14-BI16-BI17-BI18-BI19-BI20-BI21+BI33)*S39)/(1+(S40*S38)),-2))</f>
        <v>6600</v>
      </c>
      <c r="T36" s="225"/>
      <c r="U36" s="225"/>
      <c r="V36" s="225"/>
      <c r="W36" s="225"/>
      <c r="X36" s="225"/>
      <c r="Y36" s="225"/>
      <c r="Z36" s="225"/>
      <c r="AA36" s="226" t="str">
        <f>IF(ROUNDDOWN((BI34*S39)/(1+(S40*S38)),-2)&lt;4000,"L/A &lt; 4K","")</f>
        <v/>
      </c>
      <c r="AB36" s="226"/>
      <c r="AC36" s="226"/>
      <c r="AD36" s="226"/>
      <c r="AE36" s="226"/>
      <c r="AF36" s="226"/>
      <c r="AG36" s="227"/>
      <c r="AH36" s="22" t="s">
        <v>55</v>
      </c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28">
        <f>IF(S40=6.88%,81%+0.5%,78%+0.5%)</f>
        <v>0.81500000000000006</v>
      </c>
      <c r="AV36" s="229"/>
      <c r="AW36" s="229"/>
      <c r="AX36" s="229"/>
      <c r="AY36" s="230"/>
      <c r="AZ36" s="79" t="s">
        <v>18</v>
      </c>
      <c r="BA36" s="20"/>
      <c r="BB36" s="20"/>
      <c r="BC36" s="20"/>
      <c r="BD36" s="20"/>
      <c r="BE36" s="20"/>
      <c r="BF36" s="20"/>
      <c r="BG36" s="20"/>
      <c r="BH36" s="231">
        <f>S37*AU36</f>
        <v>5379</v>
      </c>
      <c r="BI36" s="231"/>
      <c r="BJ36" s="231"/>
      <c r="BK36" s="231"/>
      <c r="BL36" s="231"/>
      <c r="BM36" s="231"/>
      <c r="BN36" s="231"/>
      <c r="BO36" s="232"/>
      <c r="BQ36" s="130" t="s">
        <v>60</v>
      </c>
      <c r="BR36" s="236" t="s">
        <v>71</v>
      </c>
      <c r="BT36" s="1" t="s">
        <v>69</v>
      </c>
      <c r="BU36" s="1" t="s">
        <v>70</v>
      </c>
      <c r="BV36" s="1" t="s">
        <v>68</v>
      </c>
    </row>
    <row r="37" spans="1:74" ht="18" customHeight="1" x14ac:dyDescent="0.25">
      <c r="A37" s="80"/>
      <c r="B37" s="81" t="s">
        <v>39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82"/>
      <c r="P37" s="125" t="s">
        <v>18</v>
      </c>
      <c r="Q37" s="83"/>
      <c r="R37" s="84"/>
      <c r="S37" s="264">
        <f>IF((ROUNDDOWN(BR40*S39/(S38*S40+1),-2))&lt;4000,"ERROR",(ROUNDDOWN(BR40*S39/(S38*S40+1),-2)))</f>
        <v>6600</v>
      </c>
      <c r="T37" s="264"/>
      <c r="U37" s="264"/>
      <c r="V37" s="264"/>
      <c r="W37" s="264"/>
      <c r="X37" s="264"/>
      <c r="Y37" s="264"/>
      <c r="Z37" s="264"/>
      <c r="AA37" s="126" t="str">
        <f>IF(ROUNDDOWN((BR40*S39)/(1+(S40*S38)),-2)&lt;4000,"L/A &lt; 4K","")</f>
        <v/>
      </c>
      <c r="AB37" s="127"/>
      <c r="AC37" s="127"/>
      <c r="AD37" s="127"/>
      <c r="AE37" s="127"/>
      <c r="AF37" s="127"/>
      <c r="AG37" s="128" t="str">
        <f>IF(S37&lt;4000,"",IF(S37=S36,"",IF(S37="ERROR","",IF(S37&lt;S36,"","Exceed Limit "))))</f>
        <v/>
      </c>
      <c r="AH37" s="116" t="s">
        <v>54</v>
      </c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233"/>
      <c r="AV37" s="234"/>
      <c r="AW37" s="234"/>
      <c r="AX37" s="234"/>
      <c r="AY37" s="235"/>
      <c r="AZ37" s="109" t="s">
        <v>18</v>
      </c>
      <c r="BA37" s="110"/>
      <c r="BB37" s="110"/>
      <c r="BC37" s="110"/>
      <c r="BD37" s="110"/>
      <c r="BE37" s="110"/>
      <c r="BF37" s="111"/>
      <c r="BG37" s="112"/>
      <c r="BH37" s="265">
        <f>-ROUNDUP(S37,-3)*0.5%</f>
        <v>-35</v>
      </c>
      <c r="BI37" s="265"/>
      <c r="BJ37" s="265"/>
      <c r="BK37" s="265"/>
      <c r="BL37" s="265"/>
      <c r="BM37" s="265"/>
      <c r="BN37" s="265"/>
      <c r="BO37" s="266"/>
      <c r="BQ37" s="131" t="s">
        <v>64</v>
      </c>
      <c r="BR37" s="237"/>
      <c r="BT37" s="132">
        <v>6.88E-2</v>
      </c>
      <c r="BU37" s="132">
        <v>6.88E-2</v>
      </c>
      <c r="BV37" s="132">
        <v>6.88E-2</v>
      </c>
    </row>
    <row r="38" spans="1:74" ht="18" customHeight="1" x14ac:dyDescent="0.25">
      <c r="B38" s="81" t="s">
        <v>42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88"/>
      <c r="Q38" s="86"/>
      <c r="R38" s="87"/>
      <c r="S38" s="267">
        <f>IF(BR42&lt;=10,BR42,"EXCEED")</f>
        <v>10</v>
      </c>
      <c r="T38" s="267"/>
      <c r="U38" s="267"/>
      <c r="V38" s="267"/>
      <c r="W38" s="267"/>
      <c r="X38" s="267"/>
      <c r="Y38" s="267"/>
      <c r="Z38" s="267"/>
      <c r="AA38" s="89" t="s">
        <v>43</v>
      </c>
      <c r="AB38" s="105"/>
      <c r="AC38" s="105"/>
      <c r="AD38" s="105"/>
      <c r="AE38" s="105"/>
      <c r="AF38" s="105"/>
      <c r="AG38" s="89"/>
      <c r="AH38" s="215" t="s">
        <v>38</v>
      </c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7"/>
      <c r="AZ38" s="114" t="s">
        <v>18</v>
      </c>
      <c r="BA38" s="52"/>
      <c r="BB38" s="52"/>
      <c r="BC38" s="52"/>
      <c r="BD38" s="52"/>
      <c r="BE38" s="52"/>
      <c r="BF38" s="121"/>
      <c r="BG38" s="115"/>
      <c r="BH38" s="218">
        <f>SUM(BH36:BO37)</f>
        <v>5344</v>
      </c>
      <c r="BI38" s="218"/>
      <c r="BJ38" s="218"/>
      <c r="BK38" s="218"/>
      <c r="BL38" s="218"/>
      <c r="BM38" s="218"/>
      <c r="BN38" s="218"/>
      <c r="BO38" s="219"/>
      <c r="BQ38" s="130" t="s">
        <v>53</v>
      </c>
      <c r="BR38" s="238">
        <v>6.88E-2</v>
      </c>
      <c r="BT38" s="132">
        <v>8.9899999999999994E-2</v>
      </c>
      <c r="BU38" s="132">
        <v>8.9899999999999994E-2</v>
      </c>
      <c r="BV38" s="132">
        <v>8.9899999999999994E-2</v>
      </c>
    </row>
    <row r="39" spans="1:74" ht="18" customHeight="1" x14ac:dyDescent="0.25">
      <c r="B39" s="81" t="s">
        <v>45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88"/>
      <c r="Q39" s="86"/>
      <c r="R39" s="87"/>
      <c r="S39" s="257">
        <f>S38*12</f>
        <v>120</v>
      </c>
      <c r="T39" s="257"/>
      <c r="U39" s="257"/>
      <c r="V39" s="257"/>
      <c r="W39" s="257"/>
      <c r="X39" s="257"/>
      <c r="Y39" s="257"/>
      <c r="Z39" s="257"/>
      <c r="AA39" s="89" t="s">
        <v>46</v>
      </c>
      <c r="AB39" s="105"/>
      <c r="AC39" s="105"/>
      <c r="AD39" s="105"/>
      <c r="AE39" s="105"/>
      <c r="AF39" s="105"/>
      <c r="AG39" s="89"/>
      <c r="AH39" s="48" t="s">
        <v>61</v>
      </c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129"/>
      <c r="AZ39" s="114" t="s">
        <v>18</v>
      </c>
      <c r="BA39" s="52"/>
      <c r="BB39" s="52"/>
      <c r="BC39" s="52"/>
      <c r="BD39" s="52"/>
      <c r="BE39" s="52"/>
      <c r="BF39" s="121"/>
      <c r="BG39" s="115"/>
      <c r="BH39" s="218">
        <f>-35*1.08</f>
        <v>-37.800000000000004</v>
      </c>
      <c r="BI39" s="218"/>
      <c r="BJ39" s="218"/>
      <c r="BK39" s="218"/>
      <c r="BL39" s="218"/>
      <c r="BM39" s="218"/>
      <c r="BN39" s="218"/>
      <c r="BO39" s="219"/>
      <c r="BQ39" s="131" t="s">
        <v>64</v>
      </c>
      <c r="BR39" s="239"/>
      <c r="BS39" s="122"/>
    </row>
    <row r="40" spans="1:74" ht="18" customHeight="1" x14ac:dyDescent="0.25">
      <c r="B40" s="81" t="s">
        <v>47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90"/>
      <c r="P40" s="88"/>
      <c r="Q40" s="86"/>
      <c r="R40" s="87"/>
      <c r="S40" s="263">
        <f>BR38</f>
        <v>6.88E-2</v>
      </c>
      <c r="T40" s="263"/>
      <c r="U40" s="263"/>
      <c r="V40" s="263"/>
      <c r="W40" s="263"/>
      <c r="X40" s="263"/>
      <c r="Y40" s="263"/>
      <c r="Z40" s="263"/>
      <c r="AA40" s="54"/>
      <c r="AB40" s="106"/>
      <c r="AC40" s="106"/>
      <c r="AD40" s="106"/>
      <c r="AE40" s="106"/>
      <c r="AF40" s="106"/>
      <c r="AG40" s="54"/>
      <c r="AH40" s="258" t="s">
        <v>40</v>
      </c>
      <c r="AI40" s="259"/>
      <c r="AJ40" s="259"/>
      <c r="AK40" s="259"/>
      <c r="AL40" s="259"/>
      <c r="AM40" s="259"/>
      <c r="AN40" s="259"/>
      <c r="AO40" s="259"/>
      <c r="AP40" s="259"/>
      <c r="AQ40" s="259"/>
      <c r="AR40" s="259"/>
      <c r="AS40" s="259"/>
      <c r="AT40" s="259"/>
      <c r="AU40" s="259"/>
      <c r="AV40" s="259"/>
      <c r="AW40" s="259"/>
      <c r="AX40" s="259"/>
      <c r="AY40" s="260"/>
      <c r="AZ40" s="85" t="s">
        <v>18</v>
      </c>
      <c r="BA40" s="58"/>
      <c r="BB40" s="58"/>
      <c r="BC40" s="58"/>
      <c r="BD40" s="58"/>
      <c r="BE40" s="58"/>
      <c r="BF40" s="106"/>
      <c r="BG40" s="91"/>
      <c r="BH40" s="261">
        <f>-AP33</f>
        <v>0</v>
      </c>
      <c r="BI40" s="261"/>
      <c r="BJ40" s="261"/>
      <c r="BK40" s="261"/>
      <c r="BL40" s="261"/>
      <c r="BM40" s="261"/>
      <c r="BN40" s="261"/>
      <c r="BO40" s="262"/>
      <c r="BQ40" s="130" t="s">
        <v>44</v>
      </c>
      <c r="BR40" s="240">
        <v>94</v>
      </c>
    </row>
    <row r="41" spans="1:74" ht="18" customHeight="1" x14ac:dyDescent="0.25">
      <c r="B41" s="81" t="s">
        <v>48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90"/>
      <c r="P41" s="88" t="s">
        <v>18</v>
      </c>
      <c r="Q41" s="86"/>
      <c r="R41" s="87"/>
      <c r="S41" s="253">
        <f>S37+(S37*S40*S38)</f>
        <v>11140.8</v>
      </c>
      <c r="T41" s="253"/>
      <c r="U41" s="253"/>
      <c r="V41" s="253"/>
      <c r="W41" s="253"/>
      <c r="X41" s="253"/>
      <c r="Y41" s="253"/>
      <c r="Z41" s="253"/>
      <c r="AA41" s="91"/>
      <c r="AB41" s="105"/>
      <c r="AC41" s="105"/>
      <c r="AD41" s="105"/>
      <c r="AE41" s="105"/>
      <c r="AF41" s="105"/>
      <c r="AG41" s="91"/>
      <c r="AH41" s="254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255"/>
      <c r="AZ41" s="108" t="s">
        <v>18</v>
      </c>
      <c r="BA41" s="59"/>
      <c r="BB41" s="59"/>
      <c r="BC41" s="59"/>
      <c r="BD41" s="59"/>
      <c r="BE41" s="59"/>
      <c r="BF41" s="86"/>
      <c r="BG41" s="87"/>
      <c r="BH41" s="152"/>
      <c r="BI41" s="152"/>
      <c r="BJ41" s="152"/>
      <c r="BK41" s="152"/>
      <c r="BL41" s="152"/>
      <c r="BM41" s="152"/>
      <c r="BN41" s="152"/>
      <c r="BO41" s="153"/>
      <c r="BQ41" s="131" t="s">
        <v>65</v>
      </c>
      <c r="BR41" s="241"/>
    </row>
    <row r="42" spans="1:74" ht="18" customHeight="1" x14ac:dyDescent="0.25">
      <c r="B42" s="81" t="s">
        <v>49</v>
      </c>
      <c r="C42" s="12"/>
      <c r="D42" s="12"/>
      <c r="E42" s="12"/>
      <c r="F42" s="12"/>
      <c r="G42" s="12"/>
      <c r="H42" s="12"/>
      <c r="I42" s="12"/>
      <c r="J42" s="12"/>
      <c r="K42" s="12"/>
      <c r="L42" s="8"/>
      <c r="M42" s="92"/>
      <c r="N42" s="13"/>
      <c r="O42" s="82"/>
      <c r="P42" s="117" t="s">
        <v>18</v>
      </c>
      <c r="Q42" s="58"/>
      <c r="R42" s="58"/>
      <c r="S42" s="256">
        <f>ROUNDUP(S41/S39,2)</f>
        <v>92.84</v>
      </c>
      <c r="T42" s="256"/>
      <c r="U42" s="256"/>
      <c r="V42" s="256"/>
      <c r="W42" s="256"/>
      <c r="X42" s="256"/>
      <c r="Y42" s="256"/>
      <c r="Z42" s="256"/>
      <c r="AA42" s="56"/>
      <c r="AB42" s="118"/>
      <c r="AC42" s="118"/>
      <c r="AD42" s="118"/>
      <c r="AE42" s="118"/>
      <c r="AF42" s="118"/>
      <c r="AG42" s="119"/>
      <c r="AH42" s="254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255"/>
      <c r="AZ42" s="108" t="s">
        <v>18</v>
      </c>
      <c r="BA42" s="59"/>
      <c r="BB42" s="59"/>
      <c r="BC42" s="59"/>
      <c r="BD42" s="59"/>
      <c r="BE42" s="59"/>
      <c r="BF42" s="86"/>
      <c r="BG42" s="87"/>
      <c r="BH42" s="152"/>
      <c r="BI42" s="152"/>
      <c r="BJ42" s="152"/>
      <c r="BK42" s="152"/>
      <c r="BL42" s="152"/>
      <c r="BM42" s="152"/>
      <c r="BN42" s="152"/>
      <c r="BO42" s="153"/>
      <c r="BQ42" s="130" t="s">
        <v>41</v>
      </c>
      <c r="BR42" s="242">
        <v>10</v>
      </c>
    </row>
    <row r="43" spans="1:74" ht="18" customHeight="1" thickBot="1" x14ac:dyDescent="0.3">
      <c r="B43" s="93" t="s">
        <v>50</v>
      </c>
      <c r="C43" s="94"/>
      <c r="D43" s="94"/>
      <c r="E43" s="94"/>
      <c r="F43" s="94"/>
      <c r="G43" s="94"/>
      <c r="H43" s="94"/>
      <c r="I43" s="94"/>
      <c r="J43" s="94"/>
      <c r="K43" s="94"/>
      <c r="L43" s="107"/>
      <c r="M43" s="95"/>
      <c r="N43" s="96"/>
      <c r="O43" s="97"/>
      <c r="P43" s="98" t="s">
        <v>18</v>
      </c>
      <c r="Q43" s="99"/>
      <c r="R43" s="99"/>
      <c r="S43" s="250">
        <f>S41-(S42*(S39-1))</f>
        <v>92.839999999998327</v>
      </c>
      <c r="T43" s="250"/>
      <c r="U43" s="250"/>
      <c r="V43" s="250"/>
      <c r="W43" s="250"/>
      <c r="X43" s="250"/>
      <c r="Y43" s="250"/>
      <c r="Z43" s="250"/>
      <c r="AA43" s="100"/>
      <c r="AB43" s="101"/>
      <c r="AC43" s="101"/>
      <c r="AD43" s="101"/>
      <c r="AE43" s="101"/>
      <c r="AF43" s="101"/>
      <c r="AG43" s="100"/>
      <c r="AH43" s="102" t="s">
        <v>51</v>
      </c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103"/>
      <c r="AZ43" s="104" t="s">
        <v>18</v>
      </c>
      <c r="BA43" s="99"/>
      <c r="BB43" s="99"/>
      <c r="BC43" s="99"/>
      <c r="BD43" s="99"/>
      <c r="BE43" s="99"/>
      <c r="BF43" s="99"/>
      <c r="BG43" s="99"/>
      <c r="BH43" s="251">
        <f>BH38+BH39+BH40-SUM(BH41:BO42)</f>
        <v>5306.2</v>
      </c>
      <c r="BI43" s="251"/>
      <c r="BJ43" s="251"/>
      <c r="BK43" s="251"/>
      <c r="BL43" s="251"/>
      <c r="BM43" s="251"/>
      <c r="BN43" s="251"/>
      <c r="BO43" s="252"/>
      <c r="BQ43" s="131" t="s">
        <v>66</v>
      </c>
      <c r="BR43" s="242"/>
    </row>
    <row r="44" spans="1:74" ht="18" customHeight="1" x14ac:dyDescent="0.25">
      <c r="BQ44" s="249"/>
      <c r="BR44" s="249"/>
    </row>
  </sheetData>
  <sheetProtection password="EDE1" sheet="1" objects="1" scenarios="1" formatCells="0"/>
  <mergeCells count="127">
    <mergeCell ref="BR36:BR37"/>
    <mergeCell ref="BR38:BR39"/>
    <mergeCell ref="BR40:BR41"/>
    <mergeCell ref="BR42:BR43"/>
    <mergeCell ref="BQ34:BR35"/>
    <mergeCell ref="A1:BO3"/>
    <mergeCell ref="K4:AF4"/>
    <mergeCell ref="BQ44:BR44"/>
    <mergeCell ref="S43:Z43"/>
    <mergeCell ref="BH43:BO43"/>
    <mergeCell ref="S41:Z41"/>
    <mergeCell ref="AH42:AY42"/>
    <mergeCell ref="BH42:BO42"/>
    <mergeCell ref="S42:Z42"/>
    <mergeCell ref="S39:Z39"/>
    <mergeCell ref="AH40:AY40"/>
    <mergeCell ref="BH40:BO40"/>
    <mergeCell ref="S40:Z40"/>
    <mergeCell ref="AH41:AY41"/>
    <mergeCell ref="BH41:BO41"/>
    <mergeCell ref="BH39:BO39"/>
    <mergeCell ref="S37:Z37"/>
    <mergeCell ref="BH37:BO37"/>
    <mergeCell ref="S38:Z38"/>
    <mergeCell ref="AH38:AY38"/>
    <mergeCell ref="BH38:BO38"/>
    <mergeCell ref="AP33:AY33"/>
    <mergeCell ref="BI33:BO33"/>
    <mergeCell ref="BI34:BO34"/>
    <mergeCell ref="S36:Z36"/>
    <mergeCell ref="AA36:AG36"/>
    <mergeCell ref="AU36:AY36"/>
    <mergeCell ref="BH36:BO36"/>
    <mergeCell ref="AU37:AY37"/>
    <mergeCell ref="B32:D32"/>
    <mergeCell ref="E32:AG32"/>
    <mergeCell ref="AH32:AO32"/>
    <mergeCell ref="AP32:AY32"/>
    <mergeCell ref="AZ32:BH32"/>
    <mergeCell ref="BI32:BO32"/>
    <mergeCell ref="B31:D31"/>
    <mergeCell ref="E31:AG31"/>
    <mergeCell ref="AH31:AO31"/>
    <mergeCell ref="AP31:AY31"/>
    <mergeCell ref="AZ31:BH31"/>
    <mergeCell ref="BI31:BO31"/>
    <mergeCell ref="B30:D30"/>
    <mergeCell ref="E30:AG30"/>
    <mergeCell ref="AH30:AO30"/>
    <mergeCell ref="AP30:AY30"/>
    <mergeCell ref="AZ30:BH30"/>
    <mergeCell ref="BI30:BO30"/>
    <mergeCell ref="B29:D29"/>
    <mergeCell ref="E29:AG29"/>
    <mergeCell ref="AH29:AO29"/>
    <mergeCell ref="AP29:AY29"/>
    <mergeCell ref="AZ29:BH29"/>
    <mergeCell ref="BI29:BO29"/>
    <mergeCell ref="B28:D28"/>
    <mergeCell ref="E28:AG28"/>
    <mergeCell ref="AH28:AO28"/>
    <mergeCell ref="AP28:AY28"/>
    <mergeCell ref="AZ28:BH28"/>
    <mergeCell ref="BI28:BO28"/>
    <mergeCell ref="B27:D27"/>
    <mergeCell ref="E27:AG27"/>
    <mergeCell ref="AH27:AO27"/>
    <mergeCell ref="AP27:AY27"/>
    <mergeCell ref="AZ27:BH27"/>
    <mergeCell ref="BI27:BO27"/>
    <mergeCell ref="B26:D26"/>
    <mergeCell ref="E26:AG26"/>
    <mergeCell ref="AH26:AO26"/>
    <mergeCell ref="AP26:AY26"/>
    <mergeCell ref="AZ26:BH26"/>
    <mergeCell ref="BI26:BO26"/>
    <mergeCell ref="BI24:BO24"/>
    <mergeCell ref="B25:D25"/>
    <mergeCell ref="E25:AG25"/>
    <mergeCell ref="AH25:AO25"/>
    <mergeCell ref="AP25:AY25"/>
    <mergeCell ref="AZ25:BH25"/>
    <mergeCell ref="BI25:BO25"/>
    <mergeCell ref="BI20:BO20"/>
    <mergeCell ref="BI21:BO21"/>
    <mergeCell ref="BI22:BO22"/>
    <mergeCell ref="B24:D24"/>
    <mergeCell ref="E24:AG24"/>
    <mergeCell ref="AH24:AO24"/>
    <mergeCell ref="AP24:AY24"/>
    <mergeCell ref="AZ24:BH24"/>
    <mergeCell ref="O21:AY21"/>
    <mergeCell ref="O20:AY20"/>
    <mergeCell ref="BI19:BO19"/>
    <mergeCell ref="AQ13:AV13"/>
    <mergeCell ref="BI13:BO13"/>
    <mergeCell ref="AQ14:AY14"/>
    <mergeCell ref="BI14:BO14"/>
    <mergeCell ref="BI15:BO15"/>
    <mergeCell ref="BI16:BO16"/>
    <mergeCell ref="O19:AY19"/>
    <mergeCell ref="O18:AY18"/>
    <mergeCell ref="O17:AY17"/>
    <mergeCell ref="O16:AY16"/>
    <mergeCell ref="BI17:BO17"/>
    <mergeCell ref="BI18:BO18"/>
    <mergeCell ref="AQ4:AX4"/>
    <mergeCell ref="K6:AO6"/>
    <mergeCell ref="AZ6:BO6"/>
    <mergeCell ref="AZ7:BA7"/>
    <mergeCell ref="BB7:BC7"/>
    <mergeCell ref="BD7:BL7"/>
    <mergeCell ref="AC11:AE11"/>
    <mergeCell ref="AZ11:BO11"/>
    <mergeCell ref="K7:S7"/>
    <mergeCell ref="T7:Z7"/>
    <mergeCell ref="AA7:AI7"/>
    <mergeCell ref="AQ12:AY12"/>
    <mergeCell ref="BI12:BO12"/>
    <mergeCell ref="K8:AO8"/>
    <mergeCell ref="AZ8:BO8"/>
    <mergeCell ref="K9:AO9"/>
    <mergeCell ref="AZ9:BA9"/>
    <mergeCell ref="BB9:BC9"/>
    <mergeCell ref="BD9:BE9"/>
    <mergeCell ref="BF9:BI9"/>
    <mergeCell ref="BJ9:BO9"/>
  </mergeCells>
  <dataValidations count="3">
    <dataValidation type="list" allowBlank="1" showInputMessage="1" showErrorMessage="1" sqref="BR38:BR39" xr:uid="{00000000-0002-0000-0000-000000000000}">
      <formula1>INDIRECT(BR36)</formula1>
    </dataValidation>
    <dataValidation type="list" allowBlank="1" showDropDown="1" showInputMessage="1" showErrorMessage="1" sqref="BR42:BR43" xr:uid="{00000000-0002-0000-0000-000001000000}">
      <formula1>"1,1.5,2,2.5,3,3.5,4,4.5,5,5.5,6,6.5,7,7.5,8,8.5,9,9.5,10"</formula1>
    </dataValidation>
    <dataValidation type="list" allowBlank="1" showInputMessage="1" showErrorMessage="1" sqref="BR36:BR37" xr:uid="{00000000-0002-0000-0000-000002000000}">
      <formula1>$BT$36:$BV$36</formula1>
    </dataValidation>
  </dataValidations>
  <pageMargins left="0.31496062992125984" right="0.15748031496062992" top="0.47244094488188981" bottom="0.31496062992125984" header="0.31496062992125984" footer="0.15748031496062992"/>
  <pageSetup paperSize="9" scale="83" orientation="portrait" r:id="rId1"/>
  <headerFooter scaleWithDoc="0" alignWithMargins="0">
    <oddFooter>&amp;L&amp;7CCL(20240301)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CCL</vt:lpstr>
      <vt:lpstr>CCL!Print_Area</vt:lpstr>
      <vt:lpstr>Sabah</vt:lpstr>
      <vt:lpstr>Sarawak</vt:lpstr>
      <vt:lpstr>Semenanjung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KOMUJA coop</cp:lastModifiedBy>
  <cp:lastPrinted>2024-02-22T04:20:30Z</cp:lastPrinted>
  <dcterms:created xsi:type="dcterms:W3CDTF">2021-09-28T07:50:10Z</dcterms:created>
  <dcterms:modified xsi:type="dcterms:W3CDTF">2024-03-08T02:49:09Z</dcterms:modified>
</cp:coreProperties>
</file>