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https://d.docs.live.net/505e496ca50470b0/Desktop/"/>
    </mc:Choice>
  </mc:AlternateContent>
  <xr:revisionPtr revIDLastSave="0" documentId="8_{95369D40-3B11-4618-AC56-44E66ACDBD32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Semakan" sheetId="1" r:id="rId1"/>
    <sheet name="Tble3.99% + Caj Ang 1.5.% " sheetId="4" r:id="rId2"/>
    <sheet name="Takaful" sheetId="6" r:id="rId3"/>
  </sheets>
  <externalReferences>
    <externalReference r:id="rId4"/>
  </externalReferences>
  <definedNames>
    <definedName name="_xlnm.Print_Area" localSheetId="0">Semakan!$A$1:$O$48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1" l="1"/>
  <c r="I35" i="1"/>
  <c r="G4" i="6"/>
  <c r="B5" i="6"/>
  <c r="B4" i="6"/>
  <c r="B3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D5" i="6"/>
  <c r="C5" i="6"/>
  <c r="D4" i="6"/>
  <c r="C4" i="6"/>
  <c r="P8" i="1"/>
  <c r="P7" i="1"/>
  <c r="P6" i="1"/>
  <c r="P16" i="1"/>
  <c r="P15" i="1" s="1"/>
  <c r="P14" i="1"/>
  <c r="P9" i="1"/>
  <c r="P20" i="1"/>
  <c r="H7" i="1" s="1"/>
  <c r="P11" i="1"/>
  <c r="P12" i="1"/>
  <c r="P17" i="1"/>
  <c r="E6" i="4"/>
  <c r="P10" i="1"/>
  <c r="O17" i="1"/>
  <c r="A26" i="4"/>
  <c r="B6" i="4"/>
  <c r="K3" i="4"/>
  <c r="I39" i="1"/>
  <c r="I29" i="1"/>
  <c r="I31" i="1"/>
  <c r="I32" i="1"/>
  <c r="I33" i="1"/>
  <c r="K33" i="1"/>
  <c r="G23" i="1"/>
  <c r="I12" i="1"/>
  <c r="I13" i="1"/>
  <c r="D23" i="1"/>
  <c r="I47" i="1"/>
  <c r="C17" i="4"/>
  <c r="J107" i="4"/>
  <c r="J15" i="4"/>
  <c r="J23" i="4"/>
  <c r="I8" i="4"/>
  <c r="I16" i="4"/>
  <c r="I24" i="4"/>
  <c r="H107" i="4"/>
  <c r="H14" i="4"/>
  <c r="H22" i="4"/>
  <c r="G107" i="4"/>
  <c r="G15" i="4"/>
  <c r="G23" i="4"/>
  <c r="F107" i="4"/>
  <c r="F15" i="4"/>
  <c r="F23" i="4"/>
  <c r="J8" i="4"/>
  <c r="J16" i="4"/>
  <c r="J24" i="4"/>
  <c r="I9" i="4"/>
  <c r="I17" i="4"/>
  <c r="I25" i="4"/>
  <c r="H15" i="4"/>
  <c r="H23" i="4"/>
  <c r="G8" i="4"/>
  <c r="G16" i="4"/>
  <c r="G24" i="4"/>
  <c r="F8" i="4"/>
  <c r="F16" i="4"/>
  <c r="F24" i="4"/>
  <c r="E8" i="4"/>
  <c r="E16" i="4"/>
  <c r="E24" i="4"/>
  <c r="D16" i="4"/>
  <c r="J9" i="4"/>
  <c r="J17" i="4"/>
  <c r="J25" i="4"/>
  <c r="I10" i="4"/>
  <c r="I18" i="4"/>
  <c r="I26" i="4"/>
  <c r="J7" i="4"/>
  <c r="H8" i="4"/>
  <c r="H16" i="4"/>
  <c r="H24" i="4"/>
  <c r="G9" i="4"/>
  <c r="G17" i="4"/>
  <c r="G25" i="4"/>
  <c r="F9" i="4"/>
  <c r="F17" i="4"/>
  <c r="F25" i="4"/>
  <c r="E9" i="4"/>
  <c r="E17" i="4"/>
  <c r="E25" i="4"/>
  <c r="D17" i="4"/>
  <c r="J10" i="4"/>
  <c r="J18" i="4"/>
  <c r="J26" i="4"/>
  <c r="I108" i="4"/>
  <c r="I11" i="4"/>
  <c r="I19" i="4"/>
  <c r="I7" i="4"/>
  <c r="H9" i="4"/>
  <c r="H17" i="4"/>
  <c r="H25" i="4"/>
  <c r="H7" i="4"/>
  <c r="G10" i="4"/>
  <c r="G18" i="4"/>
  <c r="G26" i="4"/>
  <c r="G7" i="4"/>
  <c r="F10" i="4"/>
  <c r="F18" i="4"/>
  <c r="F26" i="4"/>
  <c r="F7" i="4"/>
  <c r="E10" i="4"/>
  <c r="E18" i="4"/>
  <c r="E26" i="4"/>
  <c r="E7" i="4"/>
  <c r="J108" i="4"/>
  <c r="J11" i="4"/>
  <c r="J19" i="4"/>
  <c r="I109" i="4"/>
  <c r="I12" i="4"/>
  <c r="I20" i="4"/>
  <c r="H108" i="4"/>
  <c r="H10" i="4"/>
  <c r="H18" i="4"/>
  <c r="H26" i="4"/>
  <c r="G108" i="4"/>
  <c r="G11" i="4"/>
  <c r="G19" i="4"/>
  <c r="J109" i="4"/>
  <c r="J12" i="4"/>
  <c r="J20" i="4"/>
  <c r="I110" i="4"/>
  <c r="I13" i="4"/>
  <c r="I21" i="4"/>
  <c r="H109" i="4"/>
  <c r="H11" i="4"/>
  <c r="H19" i="4"/>
  <c r="G109" i="4"/>
  <c r="G12" i="4"/>
  <c r="G20" i="4"/>
  <c r="F109" i="4"/>
  <c r="F12" i="4"/>
  <c r="F20" i="4"/>
  <c r="E109" i="4"/>
  <c r="E12" i="4"/>
  <c r="E20" i="4"/>
  <c r="J110" i="4"/>
  <c r="J13" i="4"/>
  <c r="J21" i="4"/>
  <c r="I111" i="4"/>
  <c r="I14" i="4"/>
  <c r="I22" i="4"/>
  <c r="H110" i="4"/>
  <c r="H12" i="4"/>
  <c r="H20" i="4"/>
  <c r="G110" i="4"/>
  <c r="G13" i="4"/>
  <c r="G21" i="4"/>
  <c r="F110" i="4"/>
  <c r="F13" i="4"/>
  <c r="F21" i="4"/>
  <c r="E110" i="4"/>
  <c r="E13" i="4"/>
  <c r="E21" i="4"/>
  <c r="D110" i="4"/>
  <c r="D21" i="4"/>
  <c r="H13" i="4"/>
  <c r="F14" i="4"/>
  <c r="E14" i="4"/>
  <c r="D108" i="4"/>
  <c r="D23" i="4"/>
  <c r="D13" i="4"/>
  <c r="D109" i="4"/>
  <c r="D8" i="4"/>
  <c r="H21" i="4"/>
  <c r="F19" i="4"/>
  <c r="E15" i="4"/>
  <c r="D24" i="4"/>
  <c r="D14" i="4"/>
  <c r="D20" i="4"/>
  <c r="D11" i="4"/>
  <c r="I107" i="4"/>
  <c r="F22" i="4"/>
  <c r="E19" i="4"/>
  <c r="D111" i="4"/>
  <c r="D25" i="4"/>
  <c r="D15" i="4"/>
  <c r="D7" i="4"/>
  <c r="D9" i="4"/>
  <c r="I15" i="4"/>
  <c r="E22" i="4"/>
  <c r="D107" i="4"/>
  <c r="D26" i="4"/>
  <c r="D12" i="4"/>
  <c r="I23" i="4"/>
  <c r="G111" i="4"/>
  <c r="E108" i="4"/>
  <c r="E23" i="4"/>
  <c r="D18" i="4"/>
  <c r="D22" i="4"/>
  <c r="J111" i="4"/>
  <c r="G14" i="4"/>
  <c r="F108" i="4"/>
  <c r="E111" i="4"/>
  <c r="D19" i="4"/>
  <c r="D10" i="4"/>
  <c r="J14" i="4"/>
  <c r="G22" i="4"/>
  <c r="F111" i="4"/>
  <c r="E107" i="4"/>
  <c r="J22" i="4"/>
  <c r="H111" i="4"/>
  <c r="F11" i="4"/>
  <c r="E11" i="4"/>
  <c r="P18" i="1"/>
  <c r="C13" i="4"/>
  <c r="B14" i="4"/>
  <c r="C25" i="4"/>
  <c r="B110" i="4"/>
  <c r="B10" i="4"/>
  <c r="B18" i="4"/>
  <c r="B24" i="4"/>
  <c r="C21" i="4"/>
  <c r="B22" i="4"/>
  <c r="C9" i="4"/>
  <c r="I42" i="1"/>
  <c r="B7" i="4"/>
  <c r="C10" i="4"/>
  <c r="B11" i="4"/>
  <c r="C14" i="4"/>
  <c r="B15" i="4"/>
  <c r="C18" i="4"/>
  <c r="B19" i="4"/>
  <c r="C22" i="4"/>
  <c r="B23" i="4"/>
  <c r="B26" i="4"/>
  <c r="C7" i="4"/>
  <c r="B8" i="4"/>
  <c r="C11" i="4"/>
  <c r="B12" i="4"/>
  <c r="C15" i="4"/>
  <c r="B16" i="4"/>
  <c r="C19" i="4"/>
  <c r="B20" i="4"/>
  <c r="C23" i="4"/>
  <c r="C26" i="4"/>
  <c r="A27" i="4"/>
  <c r="I27" i="4"/>
  <c r="C111" i="4"/>
  <c r="B108" i="4"/>
  <c r="C107" i="4"/>
  <c r="B111" i="4"/>
  <c r="C110" i="4"/>
  <c r="B107" i="4"/>
  <c r="B109" i="4"/>
  <c r="C108" i="4"/>
  <c r="C8" i="4"/>
  <c r="B9" i="4"/>
  <c r="C12" i="4"/>
  <c r="B13" i="4"/>
  <c r="C16" i="4"/>
  <c r="B17" i="4"/>
  <c r="C20" i="4"/>
  <c r="B21" i="4"/>
  <c r="C24" i="4"/>
  <c r="B25" i="4"/>
  <c r="C109" i="4"/>
  <c r="H27" i="4"/>
  <c r="D27" i="4"/>
  <c r="E27" i="4"/>
  <c r="J27" i="4"/>
  <c r="G27" i="4"/>
  <c r="F27" i="4"/>
  <c r="G7" i="1"/>
  <c r="O3" i="6" s="1"/>
  <c r="B27" i="4"/>
  <c r="A28" i="4"/>
  <c r="C27" i="4"/>
  <c r="F28" i="4"/>
  <c r="I28" i="4"/>
  <c r="D28" i="4"/>
  <c r="G28" i="4"/>
  <c r="J28" i="4"/>
  <c r="E28" i="4"/>
  <c r="H28" i="4"/>
  <c r="A29" i="4"/>
  <c r="C28" i="4"/>
  <c r="B28" i="4"/>
  <c r="H29" i="4"/>
  <c r="I29" i="4"/>
  <c r="F29" i="4"/>
  <c r="G29" i="4"/>
  <c r="J29" i="4"/>
  <c r="E29" i="4"/>
  <c r="D29" i="4"/>
  <c r="B29" i="4"/>
  <c r="A30" i="4"/>
  <c r="C29" i="4"/>
  <c r="I30" i="4"/>
  <c r="J30" i="4"/>
  <c r="G30" i="4"/>
  <c r="F30" i="4"/>
  <c r="D30" i="4"/>
  <c r="H30" i="4"/>
  <c r="E30" i="4"/>
  <c r="A31" i="4"/>
  <c r="C30" i="4"/>
  <c r="B30" i="4"/>
  <c r="F31" i="4"/>
  <c r="H31" i="4"/>
  <c r="I31" i="4"/>
  <c r="G31" i="4"/>
  <c r="E31" i="4"/>
  <c r="J31" i="4"/>
  <c r="D31" i="4"/>
  <c r="B31" i="4"/>
  <c r="A32" i="4"/>
  <c r="C31" i="4"/>
  <c r="J32" i="4"/>
  <c r="I32" i="4"/>
  <c r="E32" i="4"/>
  <c r="H32" i="4"/>
  <c r="F32" i="4"/>
  <c r="G32" i="4"/>
  <c r="D32" i="4"/>
  <c r="A33" i="4"/>
  <c r="C32" i="4"/>
  <c r="B32" i="4"/>
  <c r="E33" i="4"/>
  <c r="H33" i="4"/>
  <c r="F33" i="4"/>
  <c r="I33" i="4"/>
  <c r="G33" i="4"/>
  <c r="J33" i="4"/>
  <c r="D33" i="4"/>
  <c r="B33" i="4"/>
  <c r="A34" i="4"/>
  <c r="C33" i="4"/>
  <c r="F34" i="4"/>
  <c r="I34" i="4"/>
  <c r="G34" i="4"/>
  <c r="D34" i="4"/>
  <c r="J34" i="4"/>
  <c r="E34" i="4"/>
  <c r="H34" i="4"/>
  <c r="A35" i="4"/>
  <c r="C34" i="4"/>
  <c r="B34" i="4"/>
  <c r="F35" i="4"/>
  <c r="I35" i="4"/>
  <c r="G35" i="4"/>
  <c r="J35" i="4"/>
  <c r="E35" i="4"/>
  <c r="D35" i="4"/>
  <c r="H35" i="4"/>
  <c r="B35" i="4"/>
  <c r="A36" i="4"/>
  <c r="C35" i="4"/>
  <c r="H36" i="4"/>
  <c r="F36" i="4"/>
  <c r="I36" i="4"/>
  <c r="D36" i="4"/>
  <c r="G36" i="4"/>
  <c r="J36" i="4"/>
  <c r="E36" i="4"/>
  <c r="A37" i="4"/>
  <c r="C36" i="4"/>
  <c r="B36" i="4"/>
  <c r="D37" i="4"/>
  <c r="I37" i="4"/>
  <c r="F37" i="4"/>
  <c r="G37" i="4"/>
  <c r="J37" i="4"/>
  <c r="H37" i="4"/>
  <c r="E37" i="4"/>
  <c r="B37" i="4"/>
  <c r="A38" i="4"/>
  <c r="C37" i="4"/>
  <c r="E38" i="4"/>
  <c r="I38" i="4"/>
  <c r="D38" i="4"/>
  <c r="J38" i="4"/>
  <c r="F38" i="4"/>
  <c r="H38" i="4"/>
  <c r="G38" i="4"/>
  <c r="A39" i="4"/>
  <c r="C38" i="4"/>
  <c r="B38" i="4"/>
  <c r="F39" i="4"/>
  <c r="E39" i="4"/>
  <c r="H39" i="4"/>
  <c r="G39" i="4"/>
  <c r="J39" i="4"/>
  <c r="D39" i="4"/>
  <c r="I39" i="4"/>
  <c r="B39" i="4"/>
  <c r="A40" i="4"/>
  <c r="C39" i="4"/>
  <c r="G40" i="4"/>
  <c r="D40" i="4"/>
  <c r="J40" i="4"/>
  <c r="I40" i="4"/>
  <c r="E40" i="4"/>
  <c r="H40" i="4"/>
  <c r="F40" i="4"/>
  <c r="A41" i="4"/>
  <c r="C40" i="4"/>
  <c r="B40" i="4"/>
  <c r="J41" i="4"/>
  <c r="D41" i="4"/>
  <c r="E41" i="4"/>
  <c r="H41" i="4"/>
  <c r="F41" i="4"/>
  <c r="I41" i="4"/>
  <c r="G41" i="4"/>
  <c r="B41" i="4"/>
  <c r="A42" i="4"/>
  <c r="C41" i="4"/>
  <c r="E42" i="4"/>
  <c r="H42" i="4"/>
  <c r="F42" i="4"/>
  <c r="I42" i="4"/>
  <c r="G42" i="4"/>
  <c r="D42" i="4"/>
  <c r="J42" i="4"/>
  <c r="A43" i="4"/>
  <c r="C42" i="4"/>
  <c r="B42" i="4"/>
  <c r="H43" i="4"/>
  <c r="I43" i="4"/>
  <c r="G43" i="4"/>
  <c r="F43" i="4"/>
  <c r="J43" i="4"/>
  <c r="E43" i="4"/>
  <c r="D43" i="4"/>
  <c r="B43" i="4"/>
  <c r="A44" i="4"/>
  <c r="C43" i="4"/>
  <c r="H44" i="4"/>
  <c r="F44" i="4"/>
  <c r="I44" i="4"/>
  <c r="D44" i="4"/>
  <c r="G44" i="4"/>
  <c r="J44" i="4"/>
  <c r="E44" i="4"/>
  <c r="A45" i="4"/>
  <c r="C44" i="4"/>
  <c r="B44" i="4"/>
  <c r="E45" i="4"/>
  <c r="D45" i="4"/>
  <c r="I45" i="4"/>
  <c r="F45" i="4"/>
  <c r="G45" i="4"/>
  <c r="J45" i="4"/>
  <c r="H45" i="4"/>
  <c r="B45" i="4"/>
  <c r="A46" i="4"/>
  <c r="C45" i="4"/>
  <c r="H46" i="4"/>
  <c r="E46" i="4"/>
  <c r="F46" i="4"/>
  <c r="D46" i="4"/>
  <c r="G46" i="4"/>
  <c r="I46" i="4"/>
  <c r="J46" i="4"/>
  <c r="A47" i="4"/>
  <c r="C46" i="4"/>
  <c r="B46" i="4"/>
  <c r="F47" i="4"/>
  <c r="H47" i="4"/>
  <c r="G47" i="4"/>
  <c r="E47" i="4"/>
  <c r="J47" i="4"/>
  <c r="D47" i="4"/>
  <c r="I47" i="4"/>
  <c r="B47" i="4"/>
  <c r="C47" i="4"/>
  <c r="A48" i="4"/>
  <c r="D48" i="4"/>
  <c r="G48" i="4"/>
  <c r="J48" i="4"/>
  <c r="I48" i="4"/>
  <c r="E48" i="4"/>
  <c r="H48" i="4"/>
  <c r="F48" i="4"/>
  <c r="A49" i="4"/>
  <c r="C48" i="4"/>
  <c r="B48" i="4"/>
  <c r="G49" i="4"/>
  <c r="J49" i="4"/>
  <c r="D49" i="4"/>
  <c r="E49" i="4"/>
  <c r="H49" i="4"/>
  <c r="F49" i="4"/>
  <c r="I49" i="4"/>
  <c r="B49" i="4"/>
  <c r="A50" i="4"/>
  <c r="C49" i="4"/>
  <c r="J50" i="4"/>
  <c r="E50" i="4"/>
  <c r="H50" i="4"/>
  <c r="F50" i="4"/>
  <c r="I50" i="4"/>
  <c r="G50" i="4"/>
  <c r="D50" i="4"/>
  <c r="A51" i="4"/>
  <c r="C50" i="4"/>
  <c r="B50" i="4"/>
  <c r="D51" i="4"/>
  <c r="H51" i="4"/>
  <c r="I51" i="4"/>
  <c r="G51" i="4"/>
  <c r="F51" i="4"/>
  <c r="E51" i="4"/>
  <c r="J51" i="4"/>
  <c r="A52" i="4"/>
  <c r="B51" i="4"/>
  <c r="C51" i="4"/>
  <c r="E52" i="4"/>
  <c r="H52" i="4"/>
  <c r="F52" i="4"/>
  <c r="I52" i="4"/>
  <c r="D52" i="4"/>
  <c r="G52" i="4"/>
  <c r="J52" i="4"/>
  <c r="A53" i="4"/>
  <c r="C52" i="4"/>
  <c r="B52" i="4"/>
  <c r="J53" i="4"/>
  <c r="E53" i="4"/>
  <c r="I53" i="4"/>
  <c r="F53" i="4"/>
  <c r="H53" i="4"/>
  <c r="D53" i="4"/>
  <c r="G53" i="4"/>
  <c r="A54" i="4"/>
  <c r="C53" i="4"/>
  <c r="B53" i="4"/>
  <c r="H54" i="4"/>
  <c r="D54" i="4"/>
  <c r="G54" i="4"/>
  <c r="E54" i="4"/>
  <c r="J54" i="4"/>
  <c r="I54" i="4"/>
  <c r="F54" i="4"/>
  <c r="A55" i="4"/>
  <c r="C54" i="4"/>
  <c r="B54" i="4"/>
  <c r="F55" i="4"/>
  <c r="I55" i="4"/>
  <c r="H55" i="4"/>
  <c r="G55" i="4"/>
  <c r="J55" i="4"/>
  <c r="E55" i="4"/>
  <c r="D55" i="4"/>
  <c r="A56" i="4"/>
  <c r="C55" i="4"/>
  <c r="B55" i="4"/>
  <c r="D56" i="4"/>
  <c r="G56" i="4"/>
  <c r="J56" i="4"/>
  <c r="I56" i="4"/>
  <c r="E56" i="4"/>
  <c r="H56" i="4"/>
  <c r="F56" i="4"/>
  <c r="A57" i="4"/>
  <c r="C56" i="4"/>
  <c r="B56" i="4"/>
  <c r="I57" i="4"/>
  <c r="G57" i="4"/>
  <c r="J57" i="4"/>
  <c r="D57" i="4"/>
  <c r="E57" i="4"/>
  <c r="H57" i="4"/>
  <c r="F57" i="4"/>
  <c r="A58" i="4"/>
  <c r="C57" i="4"/>
  <c r="B57" i="4"/>
  <c r="G58" i="4"/>
  <c r="D58" i="4"/>
  <c r="J58" i="4"/>
  <c r="E58" i="4"/>
  <c r="H58" i="4"/>
  <c r="F58" i="4"/>
  <c r="I58" i="4"/>
  <c r="A59" i="4"/>
  <c r="C58" i="4"/>
  <c r="B58" i="4"/>
  <c r="J59" i="4"/>
  <c r="D59" i="4"/>
  <c r="H59" i="4"/>
  <c r="E59" i="4"/>
  <c r="F59" i="4"/>
  <c r="I59" i="4"/>
  <c r="G59" i="4"/>
  <c r="A60" i="4"/>
  <c r="C59" i="4"/>
  <c r="B59" i="4"/>
  <c r="J60" i="4"/>
  <c r="E60" i="4"/>
  <c r="H60" i="4"/>
  <c r="F60" i="4"/>
  <c r="I60" i="4"/>
  <c r="D60" i="4"/>
  <c r="G60" i="4"/>
  <c r="A61" i="4"/>
  <c r="C60" i="4"/>
  <c r="B60" i="4"/>
  <c r="G61" i="4"/>
  <c r="D61" i="4"/>
  <c r="J61" i="4"/>
  <c r="H61" i="4"/>
  <c r="E61" i="4"/>
  <c r="I61" i="4"/>
  <c r="F61" i="4"/>
  <c r="A62" i="4"/>
  <c r="C61" i="4"/>
  <c r="B61" i="4"/>
  <c r="G62" i="4"/>
  <c r="H62" i="4"/>
  <c r="E62" i="4"/>
  <c r="D62" i="4"/>
  <c r="J62" i="4"/>
  <c r="F62" i="4"/>
  <c r="I62" i="4"/>
  <c r="A63" i="4"/>
  <c r="C62" i="4"/>
  <c r="B62" i="4"/>
  <c r="J63" i="4"/>
  <c r="D63" i="4"/>
  <c r="I63" i="4"/>
  <c r="E63" i="4"/>
  <c r="F63" i="4"/>
  <c r="H63" i="4"/>
  <c r="G63" i="4"/>
  <c r="A64" i="4"/>
  <c r="C63" i="4"/>
  <c r="B63" i="4"/>
  <c r="F64" i="4"/>
  <c r="D64" i="4"/>
  <c r="G64" i="4"/>
  <c r="J64" i="4"/>
  <c r="I64" i="4"/>
  <c r="E64" i="4"/>
  <c r="H64" i="4"/>
  <c r="A65" i="4"/>
  <c r="C64" i="4"/>
  <c r="B64" i="4"/>
  <c r="I65" i="4"/>
  <c r="G65" i="4"/>
  <c r="J65" i="4"/>
  <c r="D65" i="4"/>
  <c r="E65" i="4"/>
  <c r="H65" i="4"/>
  <c r="F65" i="4"/>
  <c r="A66" i="4"/>
  <c r="C65" i="4"/>
  <c r="B65" i="4"/>
  <c r="I66" i="4"/>
  <c r="G66" i="4"/>
  <c r="D66" i="4"/>
  <c r="J66" i="4"/>
  <c r="E66" i="4"/>
  <c r="H66" i="4"/>
  <c r="F66" i="4"/>
  <c r="A67" i="4"/>
  <c r="C66" i="4"/>
  <c r="B66" i="4"/>
  <c r="G67" i="4"/>
  <c r="J67" i="4"/>
  <c r="E67" i="4"/>
  <c r="F67" i="4"/>
  <c r="D67" i="4"/>
  <c r="H67" i="4"/>
  <c r="I67" i="4"/>
  <c r="A68" i="4"/>
  <c r="C67" i="4"/>
  <c r="B67" i="4"/>
  <c r="G68" i="4"/>
  <c r="J68" i="4"/>
  <c r="H68" i="4"/>
  <c r="F68" i="4"/>
  <c r="I68" i="4"/>
  <c r="E68" i="4"/>
  <c r="D68" i="4"/>
  <c r="A69" i="4"/>
  <c r="C68" i="4"/>
  <c r="B68" i="4"/>
  <c r="D69" i="4"/>
  <c r="G69" i="4"/>
  <c r="H69" i="4"/>
  <c r="J69" i="4"/>
  <c r="E69" i="4"/>
  <c r="I69" i="4"/>
  <c r="F69" i="4"/>
  <c r="A70" i="4"/>
  <c r="C69" i="4"/>
  <c r="B69" i="4"/>
  <c r="G70" i="4"/>
  <c r="J70" i="4"/>
  <c r="H70" i="4"/>
  <c r="E70" i="4"/>
  <c r="D70" i="4"/>
  <c r="I70" i="4"/>
  <c r="F70" i="4"/>
  <c r="A71" i="4"/>
  <c r="C70" i="4"/>
  <c r="B70" i="4"/>
  <c r="G71" i="4"/>
  <c r="J71" i="4"/>
  <c r="D71" i="4"/>
  <c r="E71" i="4"/>
  <c r="F71" i="4"/>
  <c r="H71" i="4"/>
  <c r="I71" i="4"/>
  <c r="A72" i="4"/>
  <c r="C71" i="4"/>
  <c r="B71" i="4"/>
  <c r="F72" i="4"/>
  <c r="D72" i="4"/>
  <c r="G72" i="4"/>
  <c r="J72" i="4"/>
  <c r="I72" i="4"/>
  <c r="E72" i="4"/>
  <c r="H72" i="4"/>
  <c r="A73" i="4"/>
  <c r="C72" i="4"/>
  <c r="B72" i="4"/>
  <c r="F73" i="4"/>
  <c r="I73" i="4"/>
  <c r="G73" i="4"/>
  <c r="J73" i="4"/>
  <c r="D73" i="4"/>
  <c r="E73" i="4"/>
  <c r="H73" i="4"/>
  <c r="A74" i="4"/>
  <c r="C73" i="4"/>
  <c r="B73" i="4"/>
  <c r="I74" i="4"/>
  <c r="G74" i="4"/>
  <c r="D74" i="4"/>
  <c r="J74" i="4"/>
  <c r="E74" i="4"/>
  <c r="H74" i="4"/>
  <c r="F74" i="4"/>
  <c r="A75" i="4"/>
  <c r="C74" i="4"/>
  <c r="B74" i="4"/>
  <c r="I75" i="4"/>
  <c r="E75" i="4"/>
  <c r="J75" i="4"/>
  <c r="F75" i="4"/>
  <c r="H75" i="4"/>
  <c r="D75" i="4"/>
  <c r="G75" i="4"/>
  <c r="A76" i="4"/>
  <c r="C75" i="4"/>
  <c r="B75" i="4"/>
  <c r="D76" i="4"/>
  <c r="G76" i="4"/>
  <c r="J76" i="4"/>
  <c r="E76" i="4"/>
  <c r="H76" i="4"/>
  <c r="F76" i="4"/>
  <c r="I76" i="4"/>
  <c r="A77" i="4"/>
  <c r="C76" i="4"/>
  <c r="B76" i="4"/>
  <c r="D77" i="4"/>
  <c r="G77" i="4"/>
  <c r="J77" i="4"/>
  <c r="E77" i="4"/>
  <c r="H77" i="4"/>
  <c r="I77" i="4"/>
  <c r="F77" i="4"/>
  <c r="A78" i="4"/>
  <c r="C77" i="4"/>
  <c r="B77" i="4"/>
  <c r="I78" i="4"/>
  <c r="E78" i="4"/>
  <c r="G78" i="4"/>
  <c r="H78" i="4"/>
  <c r="D78" i="4"/>
  <c r="J78" i="4"/>
  <c r="F78" i="4"/>
  <c r="A79" i="4"/>
  <c r="C78" i="4"/>
  <c r="B78" i="4"/>
  <c r="H79" i="4"/>
  <c r="G79" i="4"/>
  <c r="E79" i="4"/>
  <c r="J79" i="4"/>
  <c r="D79" i="4"/>
  <c r="I79" i="4"/>
  <c r="F79" i="4"/>
  <c r="A80" i="4"/>
  <c r="C79" i="4"/>
  <c r="B79" i="4"/>
  <c r="F80" i="4"/>
  <c r="D80" i="4"/>
  <c r="G80" i="4"/>
  <c r="J80" i="4"/>
  <c r="I80" i="4"/>
  <c r="E80" i="4"/>
  <c r="H80" i="4"/>
  <c r="A81" i="4"/>
  <c r="C80" i="4"/>
  <c r="B80" i="4"/>
  <c r="F81" i="4"/>
  <c r="I81" i="4"/>
  <c r="G81" i="4"/>
  <c r="J81" i="4"/>
  <c r="D81" i="4"/>
  <c r="E81" i="4"/>
  <c r="H81" i="4"/>
  <c r="A82" i="4"/>
  <c r="C81" i="4"/>
  <c r="B81" i="4"/>
  <c r="F82" i="4"/>
  <c r="I82" i="4"/>
  <c r="G82" i="4"/>
  <c r="D82" i="4"/>
  <c r="J82" i="4"/>
  <c r="E82" i="4"/>
  <c r="H82" i="4"/>
  <c r="A83" i="4"/>
  <c r="C82" i="4"/>
  <c r="B82" i="4"/>
  <c r="I83" i="4"/>
  <c r="E83" i="4"/>
  <c r="J83" i="4"/>
  <c r="G83" i="4"/>
  <c r="F83" i="4"/>
  <c r="H83" i="4"/>
  <c r="D83" i="4"/>
  <c r="A84" i="4"/>
  <c r="C83" i="4"/>
  <c r="B83" i="4"/>
  <c r="I84" i="4"/>
  <c r="D84" i="4"/>
  <c r="G84" i="4"/>
  <c r="J84" i="4"/>
  <c r="H84" i="4"/>
  <c r="F84" i="4"/>
  <c r="E84" i="4"/>
  <c r="A85" i="4"/>
  <c r="C84" i="4"/>
  <c r="B84" i="4"/>
  <c r="I85" i="4"/>
  <c r="F85" i="4"/>
  <c r="D85" i="4"/>
  <c r="H85" i="4"/>
  <c r="G85" i="4"/>
  <c r="J85" i="4"/>
  <c r="E85" i="4"/>
  <c r="A86" i="4"/>
  <c r="C85" i="4"/>
  <c r="B85" i="4"/>
  <c r="G86" i="4"/>
  <c r="I86" i="4"/>
  <c r="H86" i="4"/>
  <c r="E86" i="4"/>
  <c r="F86" i="4"/>
  <c r="J86" i="4"/>
  <c r="D86" i="4"/>
  <c r="A87" i="4"/>
  <c r="C86" i="4"/>
  <c r="B86" i="4"/>
  <c r="H87" i="4"/>
  <c r="G87" i="4"/>
  <c r="E87" i="4"/>
  <c r="F87" i="4"/>
  <c r="J87" i="4"/>
  <c r="D87" i="4"/>
  <c r="I87" i="4"/>
  <c r="A88" i="4"/>
  <c r="C87" i="4"/>
  <c r="B87" i="4"/>
  <c r="I88" i="4"/>
  <c r="E88" i="4"/>
  <c r="H88" i="4"/>
  <c r="F88" i="4"/>
  <c r="D88" i="4"/>
  <c r="G88" i="4"/>
  <c r="J88" i="4"/>
  <c r="A89" i="4"/>
  <c r="C88" i="4"/>
  <c r="B88" i="4"/>
  <c r="F89" i="4"/>
  <c r="I89" i="4"/>
  <c r="G89" i="4"/>
  <c r="J89" i="4"/>
  <c r="D89" i="4"/>
  <c r="E89" i="4"/>
  <c r="H89" i="4"/>
  <c r="A90" i="4"/>
  <c r="C89" i="4"/>
  <c r="B89" i="4"/>
  <c r="F90" i="4"/>
  <c r="I90" i="4"/>
  <c r="G90" i="4"/>
  <c r="D90" i="4"/>
  <c r="J90" i="4"/>
  <c r="E90" i="4"/>
  <c r="H90" i="4"/>
  <c r="A91" i="4"/>
  <c r="C90" i="4"/>
  <c r="B90" i="4"/>
  <c r="E91" i="4"/>
  <c r="I91" i="4"/>
  <c r="J91" i="4"/>
  <c r="G91" i="4"/>
  <c r="F91" i="4"/>
  <c r="H91" i="4"/>
  <c r="D91" i="4"/>
  <c r="A92" i="4"/>
  <c r="C91" i="4"/>
  <c r="B91" i="4"/>
  <c r="F92" i="4"/>
  <c r="I92" i="4"/>
  <c r="D92" i="4"/>
  <c r="G92" i="4"/>
  <c r="J92" i="4"/>
  <c r="E92" i="4"/>
  <c r="H92" i="4"/>
  <c r="A93" i="4"/>
  <c r="C92" i="4"/>
  <c r="B92" i="4"/>
  <c r="I93" i="4"/>
  <c r="F93" i="4"/>
  <c r="H93" i="4"/>
  <c r="G93" i="4"/>
  <c r="J93" i="4"/>
  <c r="D93" i="4"/>
  <c r="E93" i="4"/>
  <c r="A94" i="4"/>
  <c r="C93" i="4"/>
  <c r="B93" i="4"/>
  <c r="I94" i="4"/>
  <c r="J94" i="4"/>
  <c r="G94" i="4"/>
  <c r="D94" i="4"/>
  <c r="E94" i="4"/>
  <c r="H94" i="4"/>
  <c r="F94" i="4"/>
  <c r="A95" i="4"/>
  <c r="C94" i="4"/>
  <c r="B94" i="4"/>
  <c r="H95" i="4"/>
  <c r="E95" i="4"/>
  <c r="G95" i="4"/>
  <c r="I95" i="4"/>
  <c r="J95" i="4"/>
  <c r="F95" i="4"/>
  <c r="D95" i="4"/>
  <c r="A96" i="4"/>
  <c r="C95" i="4"/>
  <c r="B95" i="4"/>
  <c r="J96" i="4"/>
  <c r="I96" i="4"/>
  <c r="E96" i="4"/>
  <c r="H96" i="4"/>
  <c r="D96" i="4"/>
  <c r="F96" i="4"/>
  <c r="G96" i="4"/>
  <c r="B96" i="4"/>
  <c r="A97" i="4"/>
  <c r="C96" i="4"/>
  <c r="E97" i="4"/>
  <c r="H97" i="4"/>
  <c r="F97" i="4"/>
  <c r="I97" i="4"/>
  <c r="G97" i="4"/>
  <c r="J97" i="4"/>
  <c r="D97" i="4"/>
  <c r="A98" i="4"/>
  <c r="C97" i="4"/>
  <c r="B97" i="4"/>
  <c r="F98" i="4"/>
  <c r="I98" i="4"/>
  <c r="G98" i="4"/>
  <c r="D98" i="4"/>
  <c r="J98" i="4"/>
  <c r="E98" i="4"/>
  <c r="H98" i="4"/>
  <c r="C98" i="4"/>
  <c r="B98" i="4"/>
  <c r="A99" i="4"/>
  <c r="F99" i="4"/>
  <c r="G99" i="4"/>
  <c r="I99" i="4"/>
  <c r="E99" i="4"/>
  <c r="D99" i="4"/>
  <c r="J99" i="4"/>
  <c r="H99" i="4"/>
  <c r="A100" i="4"/>
  <c r="C99" i="4"/>
  <c r="B99" i="4"/>
  <c r="H100" i="4"/>
  <c r="E100" i="4"/>
  <c r="F100" i="4"/>
  <c r="I100" i="4"/>
  <c r="D100" i="4"/>
  <c r="G100" i="4"/>
  <c r="J100" i="4"/>
  <c r="C100" i="4"/>
  <c r="B100" i="4"/>
  <c r="A101" i="4"/>
  <c r="I101" i="4"/>
  <c r="F101" i="4"/>
  <c r="G101" i="4"/>
  <c r="J101" i="4"/>
  <c r="E101" i="4"/>
  <c r="D101" i="4"/>
  <c r="H101" i="4"/>
  <c r="A102" i="4"/>
  <c r="C101" i="4"/>
  <c r="B101" i="4"/>
  <c r="E102" i="4"/>
  <c r="D102" i="4"/>
  <c r="G102" i="4"/>
  <c r="I102" i="4"/>
  <c r="H102" i="4"/>
  <c r="J102" i="4"/>
  <c r="F102" i="4"/>
  <c r="B102" i="4"/>
  <c r="A103" i="4"/>
  <c r="C102" i="4"/>
  <c r="E103" i="4"/>
  <c r="I103" i="4"/>
  <c r="H103" i="4"/>
  <c r="G103" i="4"/>
  <c r="J103" i="4"/>
  <c r="D103" i="4"/>
  <c r="F103" i="4"/>
  <c r="A104" i="4"/>
  <c r="C103" i="4"/>
  <c r="B103" i="4"/>
  <c r="G104" i="4"/>
  <c r="J104" i="4"/>
  <c r="I104" i="4"/>
  <c r="E104" i="4"/>
  <c r="H104" i="4"/>
  <c r="D104" i="4"/>
  <c r="F104" i="4"/>
  <c r="B104" i="4"/>
  <c r="A105" i="4"/>
  <c r="C104" i="4"/>
  <c r="J105" i="4"/>
  <c r="D105" i="4"/>
  <c r="E105" i="4"/>
  <c r="F105" i="4"/>
  <c r="I105" i="4"/>
  <c r="H105" i="4"/>
  <c r="G105" i="4"/>
  <c r="C105" i="4"/>
  <c r="B105" i="4"/>
  <c r="O22" i="1" l="1"/>
  <c r="I7" i="1" s="1"/>
  <c r="P3" i="6"/>
  <c r="G3" i="6" s="1"/>
  <c r="K3" i="6" s="1"/>
  <c r="K5" i="6" s="1"/>
  <c r="I43" i="1" s="1"/>
  <c r="I45" i="1" s="1"/>
  <c r="I48" i="1" s="1"/>
  <c r="I50" i="1" s="1"/>
</calcChain>
</file>

<file path=xl/sharedStrings.xml><?xml version="1.0" encoding="utf-8"?>
<sst xmlns="http://schemas.openxmlformats.org/spreadsheetml/2006/main" count="76" uniqueCount="72">
  <si>
    <t>Tarikh</t>
  </si>
  <si>
    <t>MA</t>
  </si>
  <si>
    <t>MCCM-008</t>
  </si>
  <si>
    <t>Nama</t>
  </si>
  <si>
    <t xml:space="preserve">No Kad pengenalan </t>
  </si>
  <si>
    <t>Butiran seperti di slip gaji</t>
  </si>
  <si>
    <t>Gaji dan Elaun tetap</t>
  </si>
  <si>
    <t xml:space="preserve">Potongan Tetap </t>
  </si>
  <si>
    <t>Potongan bagi penyelesaian awal (overlap)</t>
  </si>
  <si>
    <t xml:space="preserve">Kelayakan potongan </t>
  </si>
  <si>
    <t>Butiran penyelesaian awal (overlap)</t>
  </si>
  <si>
    <t>Nama institusi kewangan</t>
  </si>
  <si>
    <t>Amaun penyelesaian awal</t>
  </si>
  <si>
    <t>Potongan pembiayaan</t>
  </si>
  <si>
    <t>Tarikh akhir tawaran penyelesaian</t>
  </si>
  <si>
    <t>JUMLAH</t>
  </si>
  <si>
    <t>Pengiraan ansuran bulanan</t>
  </si>
  <si>
    <t>Amaun pembiayaan yang dipohon</t>
  </si>
  <si>
    <t>Tempoh pembiayaan (dalam tahun)</t>
  </si>
  <si>
    <t>Tempoh pembiayaan (dalam bulan)</t>
  </si>
  <si>
    <t>Jumlah keuntungan</t>
  </si>
  <si>
    <t>Jumlah pembiayaan dan keuntungan</t>
  </si>
  <si>
    <t xml:space="preserve">Bayaran bulanan </t>
  </si>
  <si>
    <t>≈</t>
  </si>
  <si>
    <t>Potongan bulanan customer bayar</t>
  </si>
  <si>
    <t>Pengiraan pembayaran pembiayaan bersih</t>
  </si>
  <si>
    <t>Amaun pembiayaan</t>
  </si>
  <si>
    <t>Tolak:</t>
  </si>
  <si>
    <t>Duti setem atas surat tawaran</t>
  </si>
  <si>
    <t>* Caj tetap</t>
  </si>
  <si>
    <t>Duti setem atas surat perjanjian</t>
  </si>
  <si>
    <t>* RM 5.00 @ every 1,000 loan amount</t>
  </si>
  <si>
    <t>Sumbangan takaful pembiayaan</t>
  </si>
  <si>
    <t>Sumbangan takaful khairat kematian</t>
  </si>
  <si>
    <t>Net disbursement sebelum penyelesaian awal</t>
  </si>
  <si>
    <t>Amaun penyelesaian awal (overlap)</t>
  </si>
  <si>
    <t>Amaun customer dapat</t>
  </si>
  <si>
    <t>PAYOUT</t>
  </si>
  <si>
    <t xml:space="preserve">PEMBIAYAAN PERIBADI - Public Bank </t>
  </si>
  <si>
    <t xml:space="preserve">JADUAL PEMBAYARAN BALIK </t>
  </si>
  <si>
    <t>Angkasa Caj :</t>
  </si>
  <si>
    <t>Kadar</t>
  </si>
  <si>
    <t>Tenure (Months)</t>
  </si>
  <si>
    <t>AMAUN</t>
  </si>
  <si>
    <t>Bayaran bulanan seperti jadual pembayaran yang disediakan AIB</t>
  </si>
  <si>
    <t>key in sendiri FOLLOW TABLE AIB</t>
  </si>
  <si>
    <t>Age :</t>
  </si>
  <si>
    <t>yrs</t>
  </si>
  <si>
    <t>months</t>
  </si>
  <si>
    <t>Date</t>
  </si>
  <si>
    <t>Month</t>
  </si>
  <si>
    <t>Year</t>
  </si>
  <si>
    <t>Birthday</t>
  </si>
  <si>
    <t>Service period</t>
  </si>
  <si>
    <t>60 years from today</t>
  </si>
  <si>
    <t>Today</t>
  </si>
  <si>
    <t>IKHLAS GROUP CREDIT TERM TAKAFUL</t>
  </si>
  <si>
    <t xml:space="preserve">NAMA </t>
  </si>
  <si>
    <t>AGE :</t>
  </si>
  <si>
    <t>Rate :</t>
  </si>
  <si>
    <t>IC</t>
  </si>
  <si>
    <t>TENURE :</t>
  </si>
  <si>
    <t>LOAN APPLY</t>
  </si>
  <si>
    <t>Actual Contribution :</t>
  </si>
  <si>
    <t>TENURE</t>
  </si>
  <si>
    <t>AGE</t>
  </si>
  <si>
    <t>Max Tenure</t>
  </si>
  <si>
    <t>PENGIRAAN PEMBIAYAAN PERIBADI-I BAE (MCCM-PIBB)</t>
  </si>
  <si>
    <t>890304-09-7777</t>
  </si>
  <si>
    <t>PIBB BIN MCCM</t>
  </si>
  <si>
    <t>Bayaran bulanan ditambah dengan 1.50% Angkasa fi</t>
  </si>
  <si>
    <t xml:space="preserve">Kadar keuntungan (%) utk Loan &gt;=100K - 3.99 % &amp;  Loan &lt;100K - 4.45%)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</si>
</sst>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00%"/>
    <numFmt numFmtId="166" formatCode="_(* #,##0_);_(* \(#,##0\);_(* &quot;-&quot;??_);_(@_)"/>
    <numFmt numFmtId="167" formatCode="dd/mm/yyyy;@"/>
    <numFmt numFmtId="168" formatCode="mm/dd/yy;@"/>
    <numFmt numFmtId="169" formatCode="0.0"/>
  </numFmts>
  <fonts count="19">
    <font>
      <sz val="11"/>
      <color theme="1"/>
      <name val="Calibri"/>
      <charset val="134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sz val="9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8D8F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6" fillId="0" borderId="6" xfId="0" applyNumberFormat="1" applyFont="1" applyBorder="1" applyAlignment="1" applyProtection="1">
      <alignment horizontal="center"/>
      <protection hidden="1"/>
    </xf>
    <xf numFmtId="165" fontId="6" fillId="0" borderId="7" xfId="0" applyNumberFormat="1" applyFont="1" applyBorder="1" applyAlignment="1" applyProtection="1">
      <alignment horizontal="center"/>
      <protection hidden="1"/>
    </xf>
    <xf numFmtId="165" fontId="4" fillId="0" borderId="7" xfId="0" applyNumberFormat="1" applyFont="1" applyBorder="1" applyAlignment="1" applyProtection="1">
      <alignment horizontal="center"/>
      <protection hidden="1"/>
    </xf>
    <xf numFmtId="3" fontId="5" fillId="0" borderId="8" xfId="0" applyNumberFormat="1" applyFont="1" applyFill="1" applyBorder="1" applyAlignment="1">
      <alignment horizontal="center"/>
    </xf>
    <xf numFmtId="3" fontId="0" fillId="2" borderId="9" xfId="0" applyNumberForma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0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10" fontId="6" fillId="0" borderId="0" xfId="2" applyNumberFormat="1" applyFont="1" applyAlignment="1">
      <alignment horizontal="center" vertical="center"/>
    </xf>
    <xf numFmtId="10" fontId="0" fillId="0" borderId="0" xfId="0" applyNumberFormat="1" applyFont="1" applyProtection="1">
      <protection locked="0" hidden="1"/>
    </xf>
    <xf numFmtId="0" fontId="8" fillId="0" borderId="0" xfId="0" applyFont="1"/>
    <xf numFmtId="0" fontId="9" fillId="0" borderId="0" xfId="0" applyFont="1"/>
    <xf numFmtId="0" fontId="10" fillId="0" borderId="0" xfId="0" applyFont="1"/>
    <xf numFmtId="4" fontId="10" fillId="0" borderId="0" xfId="0" applyNumberFormat="1" applyFont="1"/>
    <xf numFmtId="3" fontId="10" fillId="0" borderId="0" xfId="0" applyNumberFormat="1" applyFont="1"/>
    <xf numFmtId="14" fontId="10" fillId="0" borderId="0" xfId="0" applyNumberFormat="1" applyFont="1"/>
    <xf numFmtId="0" fontId="11" fillId="0" borderId="0" xfId="0" applyFont="1"/>
    <xf numFmtId="0" fontId="10" fillId="0" borderId="0" xfId="0" applyFont="1" applyBorder="1"/>
    <xf numFmtId="0" fontId="10" fillId="0" borderId="11" xfId="0" applyFont="1" applyBorder="1"/>
    <xf numFmtId="0" fontId="8" fillId="0" borderId="0" xfId="0" applyFont="1" applyBorder="1"/>
    <xf numFmtId="0" fontId="11" fillId="0" borderId="0" xfId="0" applyFont="1" applyBorder="1"/>
    <xf numFmtId="10" fontId="10" fillId="0" borderId="0" xfId="0" applyNumberFormat="1" applyFont="1"/>
    <xf numFmtId="4" fontId="10" fillId="3" borderId="0" xfId="0" applyNumberFormat="1" applyFont="1" applyFill="1"/>
    <xf numFmtId="4" fontId="10" fillId="0" borderId="0" xfId="0" applyNumberFormat="1" applyFont="1" applyBorder="1"/>
    <xf numFmtId="3" fontId="10" fillId="0" borderId="0" xfId="0" applyNumberFormat="1" applyFont="1" applyBorder="1"/>
    <xf numFmtId="4" fontId="10" fillId="3" borderId="0" xfId="0" applyNumberFormat="1" applyFont="1" applyFill="1" applyBorder="1" applyProtection="1">
      <protection locked="0"/>
    </xf>
    <xf numFmtId="4" fontId="10" fillId="0" borderId="11" xfId="0" applyNumberFormat="1" applyFont="1" applyBorder="1"/>
    <xf numFmtId="4" fontId="8" fillId="0" borderId="0" xfId="0" applyNumberFormat="1" applyFont="1" applyBorder="1"/>
    <xf numFmtId="4" fontId="10" fillId="3" borderId="0" xfId="0" applyNumberFormat="1" applyFont="1" applyFill="1" applyProtection="1">
      <protection locked="0"/>
    </xf>
    <xf numFmtId="0" fontId="10" fillId="3" borderId="0" xfId="0" applyNumberFormat="1" applyFont="1" applyFill="1" applyProtection="1">
      <protection locked="0"/>
    </xf>
    <xf numFmtId="0" fontId="10" fillId="0" borderId="0" xfId="0" applyNumberFormat="1" applyFont="1"/>
    <xf numFmtId="164" fontId="8" fillId="0" borderId="0" xfId="1" applyFont="1"/>
    <xf numFmtId="0" fontId="12" fillId="0" borderId="0" xfId="0" applyFont="1" applyAlignment="1">
      <alignment horizontal="center"/>
    </xf>
    <xf numFmtId="3" fontId="8" fillId="0" borderId="0" xfId="0" applyNumberFormat="1" applyFont="1"/>
    <xf numFmtId="166" fontId="8" fillId="3" borderId="0" xfId="1" applyNumberFormat="1" applyFont="1" applyFill="1" applyProtection="1">
      <protection locked="0"/>
    </xf>
    <xf numFmtId="164" fontId="9" fillId="0" borderId="0" xfId="1" applyFont="1"/>
    <xf numFmtId="3" fontId="9" fillId="0" borderId="0" xfId="0" applyNumberFormat="1" applyFont="1"/>
    <xf numFmtId="4" fontId="9" fillId="0" borderId="0" xfId="0" applyNumberFormat="1" applyFont="1"/>
    <xf numFmtId="4" fontId="8" fillId="0" borderId="0" xfId="0" applyNumberFormat="1" applyFont="1"/>
    <xf numFmtId="0" fontId="15" fillId="0" borderId="0" xfId="0" applyFont="1"/>
    <xf numFmtId="0" fontId="10" fillId="0" borderId="0" xfId="0" applyFont="1" applyAlignment="1">
      <alignment horizontal="right"/>
    </xf>
    <xf numFmtId="0" fontId="16" fillId="0" borderId="0" xfId="0" applyFont="1" applyAlignment="1">
      <alignment vertical="center"/>
    </xf>
    <xf numFmtId="14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167" fontId="16" fillId="0" borderId="0" xfId="0" applyNumberFormat="1" applyFont="1" applyAlignment="1">
      <alignment horizontal="center" vertical="center"/>
    </xf>
    <xf numFmtId="168" fontId="16" fillId="0" borderId="0" xfId="0" applyNumberFormat="1" applyFont="1" applyAlignment="1">
      <alignment horizontal="center" vertical="center"/>
    </xf>
    <xf numFmtId="169" fontId="16" fillId="0" borderId="0" xfId="0" quotePrefix="1" applyNumberFormat="1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4" borderId="0" xfId="0" applyFont="1" applyFill="1"/>
    <xf numFmtId="0" fontId="0" fillId="0" borderId="1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1" fontId="0" fillId="0" borderId="0" xfId="0" applyNumberFormat="1"/>
    <xf numFmtId="4" fontId="10" fillId="0" borderId="11" xfId="0" applyNumberFormat="1" applyFont="1" applyFill="1" applyBorder="1" applyProtection="1">
      <protection locked="0"/>
    </xf>
    <xf numFmtId="4" fontId="10" fillId="0" borderId="0" xfId="0" applyNumberFormat="1" applyFont="1" applyFill="1" applyProtection="1"/>
    <xf numFmtId="0" fontId="10" fillId="0" borderId="16" xfId="0" applyFont="1" applyBorder="1" applyAlignment="1">
      <alignment horizontal="center"/>
    </xf>
    <xf numFmtId="4" fontId="10" fillId="0" borderId="16" xfId="0" applyNumberFormat="1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3" fontId="10" fillId="5" borderId="18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164" fontId="10" fillId="0" borderId="9" xfId="1" applyFont="1" applyBorder="1" applyAlignment="1" applyProtection="1">
      <alignment horizontal="center"/>
      <protection locked="0"/>
    </xf>
    <xf numFmtId="164" fontId="10" fillId="0" borderId="9" xfId="1" applyFont="1" applyBorder="1" applyAlignment="1" applyProtection="1">
      <alignment horizontal="center"/>
    </xf>
    <xf numFmtId="4" fontId="10" fillId="0" borderId="9" xfId="0" applyNumberFormat="1" applyFont="1" applyBorder="1" applyAlignment="1">
      <alignment horizontal="center"/>
    </xf>
    <xf numFmtId="0" fontId="10" fillId="3" borderId="9" xfId="0" applyFont="1" applyFill="1" applyBorder="1" applyAlignment="1" applyProtection="1">
      <alignment horizontal="right"/>
      <protection locked="0"/>
    </xf>
    <xf numFmtId="4" fontId="10" fillId="3" borderId="9" xfId="0" applyNumberFormat="1" applyFont="1" applyFill="1" applyBorder="1" applyAlignment="1" applyProtection="1">
      <alignment horizontal="center"/>
      <protection locked="0"/>
    </xf>
    <xf numFmtId="0" fontId="10" fillId="3" borderId="9" xfId="0" applyFont="1" applyFill="1" applyBorder="1" applyAlignment="1" applyProtection="1">
      <alignment horizontal="center"/>
      <protection locked="0"/>
    </xf>
    <xf numFmtId="0" fontId="14" fillId="0" borderId="0" xfId="0" applyFont="1" applyAlignment="1">
      <alignment horizontal="center"/>
    </xf>
    <xf numFmtId="14" fontId="10" fillId="3" borderId="0" xfId="0" applyNumberFormat="1" applyFont="1" applyFill="1" applyAlignment="1" applyProtection="1">
      <alignment horizontal="center"/>
      <protection locked="0"/>
    </xf>
    <xf numFmtId="0" fontId="10" fillId="3" borderId="0" xfId="0" applyFont="1" applyFill="1" applyAlignment="1" applyProtection="1">
      <alignment horizontal="left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3" borderId="0" xfId="0" quotePrefix="1" applyFont="1" applyFill="1" applyAlignment="1" applyProtection="1">
      <alignment horizontal="left"/>
      <protection locked="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0" fontId="7" fillId="0" borderId="3" xfId="0" applyNumberFormat="1" applyFont="1" applyBorder="1" applyAlignment="1">
      <alignment horizontal="center" vertical="center"/>
    </xf>
    <xf numFmtId="10" fontId="7" fillId="0" borderId="2" xfId="0" applyNumberFormat="1" applyFont="1" applyBorder="1" applyAlignment="1">
      <alignment horizontal="center" vertical="center"/>
    </xf>
    <xf numFmtId="10" fontId="7" fillId="0" borderId="1" xfId="2" applyNumberFormat="1" applyFont="1" applyBorder="1" applyAlignment="1">
      <alignment horizontal="center" vertical="center"/>
    </xf>
    <xf numFmtId="10" fontId="7" fillId="0" borderId="3" xfId="2" applyNumberFormat="1" applyFont="1" applyBorder="1" applyAlignment="1">
      <alignment horizontal="center" vertical="center"/>
    </xf>
    <xf numFmtId="10" fontId="7" fillId="0" borderId="2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3" fontId="17" fillId="0" borderId="0" xfId="0" applyNumberFormat="1" applyFont="1" applyAlignment="1">
      <alignment horizontal="lef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8D8F4"/>
      <color rgb="FFD5B8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harles%20Fong\1%20CK%20Prospecting\1%20V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a"/>
      <sheetName val="BPA"/>
      <sheetName val="RHB_IDSB-DSR"/>
      <sheetName val="AIB-DSR"/>
      <sheetName val="PiBB-DSR "/>
      <sheetName val="DSR-CCRIS Format"/>
      <sheetName val="Penjimatan"/>
      <sheetName val="BAutoDebit"/>
      <sheetName val="BKR-DSR"/>
      <sheetName val="Takaful"/>
      <sheetName val="Compatibility Re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0"/>
  <sheetViews>
    <sheetView tabSelected="1" workbookViewId="0">
      <selection activeCell="K9" sqref="K9"/>
    </sheetView>
  </sheetViews>
  <sheetFormatPr defaultColWidth="9.140625" defaultRowHeight="15.75"/>
  <cols>
    <col min="1" max="1" width="9.140625" style="18"/>
    <col min="2" max="2" width="11.28515625" style="18" customWidth="1"/>
    <col min="3" max="7" width="9.140625" style="18"/>
    <col min="8" max="8" width="9.28515625" style="18" customWidth="1"/>
    <col min="9" max="9" width="14.28515625" style="19" customWidth="1"/>
    <col min="10" max="10" width="9.140625" style="18"/>
    <col min="11" max="11" width="11.28515625" style="20" customWidth="1"/>
    <col min="12" max="14" width="9.140625" style="18"/>
    <col min="15" max="15" width="0" style="18" hidden="1" customWidth="1"/>
    <col min="16" max="16" width="0" style="50" hidden="1" customWidth="1"/>
    <col min="17" max="16384" width="9.140625" style="18"/>
  </cols>
  <sheetData>
    <row r="1" spans="1:16" ht="24.95" customHeight="1">
      <c r="A1" s="81" t="s">
        <v>67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3" spans="1:16">
      <c r="A3" s="18" t="s">
        <v>0</v>
      </c>
      <c r="B3" s="21"/>
      <c r="C3" s="82">
        <v>43948</v>
      </c>
      <c r="D3" s="82"/>
      <c r="H3" s="18" t="s">
        <v>1</v>
      </c>
      <c r="I3" s="28" t="s">
        <v>2</v>
      </c>
    </row>
    <row r="4" spans="1:16">
      <c r="B4" s="21"/>
    </row>
    <row r="5" spans="1:16" ht="16.5" thickBot="1">
      <c r="A5" s="18" t="s">
        <v>3</v>
      </c>
      <c r="B5" s="21"/>
      <c r="C5" s="83" t="s">
        <v>69</v>
      </c>
      <c r="D5" s="83"/>
      <c r="E5" s="83"/>
      <c r="F5" s="83"/>
    </row>
    <row r="6" spans="1:16">
      <c r="A6" s="18" t="s">
        <v>4</v>
      </c>
      <c r="B6" s="21"/>
      <c r="C6" s="100" t="s">
        <v>68</v>
      </c>
      <c r="D6" s="83"/>
      <c r="E6" s="83"/>
      <c r="G6" s="70" t="s">
        <v>47</v>
      </c>
      <c r="H6" s="71" t="s">
        <v>48</v>
      </c>
      <c r="I6" s="72" t="s">
        <v>66</v>
      </c>
      <c r="O6" s="47" t="s">
        <v>49</v>
      </c>
      <c r="P6" s="49" t="str">
        <f>MID(C6,5,2)</f>
        <v>04</v>
      </c>
    </row>
    <row r="7" spans="1:16" ht="16.5" thickBot="1">
      <c r="B7" s="21"/>
      <c r="F7" s="46" t="s">
        <v>46</v>
      </c>
      <c r="G7" s="55">
        <f ca="1">P18</f>
        <v>33</v>
      </c>
      <c r="H7" s="57">
        <f ca="1">(P20-P18)*12</f>
        <v>3.8685831622176465</v>
      </c>
      <c r="I7" s="73">
        <f ca="1">IF(O22&gt;48,58-O22,10)</f>
        <v>10</v>
      </c>
      <c r="O7" s="47" t="s">
        <v>50</v>
      </c>
      <c r="P7" s="49" t="str">
        <f>MID(C6,3,2)</f>
        <v>03</v>
      </c>
    </row>
    <row r="8" spans="1:16">
      <c r="A8" s="22" t="s">
        <v>5</v>
      </c>
      <c r="O8" s="47" t="s">
        <v>51</v>
      </c>
      <c r="P8" s="49" t="str">
        <f>LEFT(C6,2)</f>
        <v>89</v>
      </c>
    </row>
    <row r="9" spans="1:16">
      <c r="A9" s="23"/>
      <c r="B9" s="23"/>
      <c r="C9" s="23"/>
      <c r="D9" s="23"/>
      <c r="E9" s="23"/>
      <c r="F9" s="23"/>
      <c r="G9" s="23"/>
      <c r="H9" s="23"/>
      <c r="I9" s="29"/>
      <c r="J9" s="23"/>
      <c r="K9" s="30"/>
      <c r="O9" s="47" t="s">
        <v>52</v>
      </c>
      <c r="P9" s="49" t="str">
        <f>P6&amp;"/"&amp;P7&amp;"/"&amp;P8</f>
        <v>04/03/89</v>
      </c>
    </row>
    <row r="10" spans="1:16">
      <c r="A10" s="23" t="s">
        <v>6</v>
      </c>
      <c r="B10" s="23"/>
      <c r="C10" s="23"/>
      <c r="D10" s="23"/>
      <c r="E10" s="23"/>
      <c r="F10" s="23"/>
      <c r="G10" s="23"/>
      <c r="H10" s="23"/>
      <c r="I10" s="31">
        <v>4551</v>
      </c>
      <c r="J10" s="23"/>
      <c r="K10" s="30"/>
      <c r="O10" s="47" t="s">
        <v>52</v>
      </c>
      <c r="P10" s="51">
        <f>DATEVALUE(P9)</f>
        <v>32571</v>
      </c>
    </row>
    <row r="11" spans="1:16">
      <c r="A11" s="23" t="s">
        <v>7</v>
      </c>
      <c r="B11" s="23"/>
      <c r="C11" s="23"/>
      <c r="D11" s="23"/>
      <c r="E11" s="23"/>
      <c r="F11" s="23"/>
      <c r="G11" s="23"/>
      <c r="H11" s="23"/>
      <c r="I11" s="31">
        <v>2429.59</v>
      </c>
      <c r="J11" s="23"/>
      <c r="K11" s="30"/>
      <c r="O11" s="47" t="s">
        <v>52</v>
      </c>
      <c r="P11" s="49" t="str">
        <f>P7&amp;"/"&amp;P6&amp;"/"&amp;P8</f>
        <v>03/04/89</v>
      </c>
    </row>
    <row r="12" spans="1:16">
      <c r="A12" s="24" t="s">
        <v>8</v>
      </c>
      <c r="B12" s="24"/>
      <c r="C12" s="24"/>
      <c r="D12" s="24"/>
      <c r="E12" s="24"/>
      <c r="F12" s="24"/>
      <c r="G12" s="24"/>
      <c r="H12" s="24"/>
      <c r="I12" s="32">
        <f>+G23</f>
        <v>0</v>
      </c>
      <c r="J12" s="23"/>
      <c r="K12" s="30"/>
      <c r="O12" s="47" t="s">
        <v>52</v>
      </c>
      <c r="P12" s="52">
        <f>DATEVALUE(P11)</f>
        <v>32601</v>
      </c>
    </row>
    <row r="13" spans="1:16">
      <c r="A13" s="25" t="s">
        <v>9</v>
      </c>
      <c r="B13" s="25"/>
      <c r="C13" s="25"/>
      <c r="D13" s="25"/>
      <c r="E13" s="25"/>
      <c r="F13" s="25"/>
      <c r="G13" s="25"/>
      <c r="H13" s="25"/>
      <c r="I13" s="33">
        <f>(0.6*I10)-I11+I12</f>
        <v>301.00999999999976</v>
      </c>
      <c r="J13" s="23"/>
      <c r="K13" s="30"/>
      <c r="O13" s="47"/>
      <c r="P13" s="49"/>
    </row>
    <row r="14" spans="1:16" ht="9.75" customHeight="1">
      <c r="A14" s="25"/>
      <c r="B14" s="23"/>
      <c r="C14" s="23"/>
      <c r="D14" s="23"/>
      <c r="E14" s="23"/>
      <c r="F14" s="23"/>
      <c r="G14" s="23"/>
      <c r="H14" s="23"/>
      <c r="I14" s="33"/>
      <c r="J14" s="23"/>
      <c r="K14" s="30"/>
      <c r="O14" s="47" t="s">
        <v>53</v>
      </c>
      <c r="P14" s="53">
        <f ca="1">(TODAY()-I10)/365</f>
        <v>110.11232876712329</v>
      </c>
    </row>
    <row r="15" spans="1:16" ht="9.75" customHeight="1">
      <c r="A15" s="23"/>
      <c r="B15" s="23"/>
      <c r="C15" s="23"/>
      <c r="D15" s="23"/>
      <c r="E15" s="23"/>
      <c r="F15" s="23"/>
      <c r="G15" s="23"/>
      <c r="H15" s="23"/>
      <c r="I15" s="29"/>
      <c r="J15" s="23"/>
      <c r="K15" s="30"/>
      <c r="O15" s="47" t="s">
        <v>54</v>
      </c>
      <c r="P15" s="48">
        <f ca="1">P16-21960</f>
        <v>22782</v>
      </c>
    </row>
    <row r="16" spans="1:16">
      <c r="A16" s="26" t="s">
        <v>10</v>
      </c>
      <c r="B16" s="23"/>
      <c r="C16" s="23"/>
      <c r="D16" s="23"/>
      <c r="E16" s="23"/>
      <c r="F16" s="23"/>
      <c r="G16" s="23"/>
      <c r="H16" s="23"/>
      <c r="I16" s="29"/>
      <c r="J16" s="23"/>
      <c r="K16" s="30"/>
      <c r="O16" s="47" t="s">
        <v>55</v>
      </c>
      <c r="P16" s="48">
        <f ca="1">TODAY()</f>
        <v>44742</v>
      </c>
    </row>
    <row r="17" spans="1:16">
      <c r="A17" s="23"/>
      <c r="B17" s="23"/>
      <c r="C17" s="23"/>
      <c r="D17" s="23"/>
      <c r="E17" s="23"/>
      <c r="F17" s="23"/>
      <c r="G17" s="23"/>
      <c r="H17" s="23"/>
      <c r="I17" s="29"/>
      <c r="J17" s="23"/>
      <c r="K17" s="30"/>
      <c r="O17" s="47" t="e">
        <f ca="1">IF(P10,DATED(P10,P16,"Y"),IF(P12,DATED(P12,P16,"Y")))</f>
        <v>#NAME?</v>
      </c>
      <c r="P17" s="49">
        <f ca="1">DATEDIF(P12,TODAY(),"Y")</f>
        <v>33</v>
      </c>
    </row>
    <row r="18" spans="1:16">
      <c r="A18" s="92" t="s">
        <v>11</v>
      </c>
      <c r="B18" s="93"/>
      <c r="C18" s="94"/>
      <c r="D18" s="84" t="s">
        <v>12</v>
      </c>
      <c r="E18" s="98"/>
      <c r="F18" s="85"/>
      <c r="G18" s="84" t="s">
        <v>13</v>
      </c>
      <c r="H18" s="85"/>
      <c r="I18" s="88" t="s">
        <v>14</v>
      </c>
      <c r="J18" s="89"/>
      <c r="K18" s="30"/>
      <c r="O18" s="47"/>
      <c r="P18" s="49">
        <f ca="1">DATEDIF(P10,TODAY(),"Y")</f>
        <v>33</v>
      </c>
    </row>
    <row r="19" spans="1:16">
      <c r="A19" s="95"/>
      <c r="B19" s="96"/>
      <c r="C19" s="97"/>
      <c r="D19" s="86"/>
      <c r="E19" s="99"/>
      <c r="F19" s="87"/>
      <c r="G19" s="86"/>
      <c r="H19" s="87"/>
      <c r="I19" s="90"/>
      <c r="J19" s="91"/>
      <c r="O19" s="47"/>
      <c r="P19" s="49"/>
    </row>
    <row r="20" spans="1:16">
      <c r="A20" s="80"/>
      <c r="B20" s="80"/>
      <c r="C20" s="80"/>
      <c r="D20" s="78"/>
      <c r="E20" s="78"/>
      <c r="F20" s="78"/>
      <c r="G20" s="78"/>
      <c r="H20" s="78"/>
      <c r="I20" s="79"/>
      <c r="J20" s="79"/>
      <c r="O20" s="47"/>
      <c r="P20" s="54">
        <f ca="1">(TODAY()-P9)/365.25</f>
        <v>33.322381930184804</v>
      </c>
    </row>
    <row r="21" spans="1:16">
      <c r="A21" s="80"/>
      <c r="B21" s="80"/>
      <c r="C21" s="80"/>
      <c r="D21" s="78"/>
      <c r="E21" s="78"/>
      <c r="F21" s="78"/>
      <c r="G21" s="78"/>
      <c r="H21" s="78"/>
      <c r="I21" s="79"/>
      <c r="J21" s="79"/>
    </row>
    <row r="22" spans="1:16">
      <c r="A22" s="80"/>
      <c r="B22" s="80"/>
      <c r="C22" s="80"/>
      <c r="D22" s="78"/>
      <c r="E22" s="78"/>
      <c r="F22" s="78"/>
      <c r="G22" s="78"/>
      <c r="H22" s="78"/>
      <c r="I22" s="79"/>
      <c r="J22" s="79"/>
      <c r="O22" s="50">
        <f ca="1">IF(H7&gt;0,G7+1,G7)</f>
        <v>34</v>
      </c>
    </row>
    <row r="23" spans="1:16">
      <c r="A23" s="74" t="s">
        <v>15</v>
      </c>
      <c r="B23" s="74"/>
      <c r="C23" s="74"/>
      <c r="D23" s="75">
        <f>D20+D21+D22</f>
        <v>0</v>
      </c>
      <c r="E23" s="75"/>
      <c r="F23" s="75"/>
      <c r="G23" s="76">
        <f>G20+G21+G22</f>
        <v>0</v>
      </c>
      <c r="H23" s="76"/>
      <c r="I23" s="77"/>
      <c r="J23" s="77"/>
    </row>
    <row r="25" spans="1:16">
      <c r="A25" s="22" t="s">
        <v>16</v>
      </c>
    </row>
    <row r="27" spans="1:16">
      <c r="A27" s="18" t="s">
        <v>17</v>
      </c>
      <c r="I27" s="34">
        <v>30000</v>
      </c>
    </row>
    <row r="28" spans="1:16">
      <c r="A28" s="18" t="s">
        <v>18</v>
      </c>
      <c r="I28" s="35">
        <v>10</v>
      </c>
    </row>
    <row r="29" spans="1:16">
      <c r="A29" s="18" t="s">
        <v>19</v>
      </c>
      <c r="I29" s="36">
        <f>I28*12</f>
        <v>120</v>
      </c>
    </row>
    <row r="30" spans="1:16">
      <c r="A30" s="18" t="s">
        <v>71</v>
      </c>
      <c r="H30" s="27"/>
      <c r="I30" s="27">
        <f>IF(I27&gt;=100000,3.99%,4.45%)</f>
        <v>4.4500000000000005E-2</v>
      </c>
    </row>
    <row r="31" spans="1:16">
      <c r="A31" s="18" t="s">
        <v>20</v>
      </c>
      <c r="I31" s="19">
        <f>IF(I29&gt;3,I27*I28*I30,I27*I28*H30)</f>
        <v>13350.000000000002</v>
      </c>
    </row>
    <row r="32" spans="1:16">
      <c r="A32" s="18" t="s">
        <v>21</v>
      </c>
      <c r="I32" s="19">
        <f>I27+I31</f>
        <v>43350</v>
      </c>
    </row>
    <row r="33" spans="1:16" s="16" customFormat="1">
      <c r="A33" s="16" t="s">
        <v>22</v>
      </c>
      <c r="I33" s="37">
        <f>I32/I29</f>
        <v>361.25</v>
      </c>
      <c r="J33" s="38" t="s">
        <v>23</v>
      </c>
      <c r="K33" s="39">
        <f>I33</f>
        <v>361.25</v>
      </c>
      <c r="P33" s="55"/>
    </row>
    <row r="34" spans="1:16" s="16" customFormat="1">
      <c r="A34" s="45" t="s">
        <v>44</v>
      </c>
      <c r="I34" s="40">
        <v>1034</v>
      </c>
      <c r="J34" s="45" t="s">
        <v>45</v>
      </c>
      <c r="K34" s="39"/>
      <c r="P34" s="55"/>
    </row>
    <row r="35" spans="1:16" s="17" customFormat="1" ht="18.75">
      <c r="A35" s="17" t="s">
        <v>70</v>
      </c>
      <c r="I35" s="41">
        <f>I34/0.985</f>
        <v>1049.746192893401</v>
      </c>
      <c r="J35" s="17" t="s">
        <v>24</v>
      </c>
      <c r="K35" s="42"/>
      <c r="P35" s="56"/>
    </row>
    <row r="37" spans="1:16">
      <c r="A37" s="16" t="s">
        <v>25</v>
      </c>
    </row>
    <row r="39" spans="1:16">
      <c r="A39" s="18" t="s">
        <v>26</v>
      </c>
      <c r="I39" s="19">
        <f>I27</f>
        <v>30000</v>
      </c>
    </row>
    <row r="40" spans="1:16">
      <c r="A40" s="18" t="s">
        <v>27</v>
      </c>
    </row>
    <row r="41" spans="1:16">
      <c r="A41" s="18" t="s">
        <v>28</v>
      </c>
      <c r="I41" s="19">
        <v>10</v>
      </c>
      <c r="K41" s="20" t="s">
        <v>29</v>
      </c>
    </row>
    <row r="42" spans="1:16">
      <c r="A42" s="18" t="s">
        <v>30</v>
      </c>
      <c r="I42" s="19">
        <f>0.005*I39</f>
        <v>150</v>
      </c>
      <c r="K42" s="20" t="s">
        <v>31</v>
      </c>
    </row>
    <row r="43" spans="1:16">
      <c r="A43" s="18" t="s">
        <v>32</v>
      </c>
      <c r="I43" s="69">
        <f ca="1">Takaful!K5</f>
        <v>329.1</v>
      </c>
    </row>
    <row r="44" spans="1:16">
      <c r="A44" s="24" t="s">
        <v>33</v>
      </c>
      <c r="B44" s="24"/>
      <c r="C44" s="24"/>
      <c r="D44" s="24"/>
      <c r="E44" s="24"/>
      <c r="F44" s="24"/>
      <c r="G44" s="24"/>
      <c r="H44" s="24"/>
      <c r="I44" s="68"/>
    </row>
    <row r="45" spans="1:16" s="17" customFormat="1" ht="18.75">
      <c r="A45" s="17" t="s">
        <v>34</v>
      </c>
      <c r="I45" s="43">
        <f ca="1">I39-I41-I42-I43-I44</f>
        <v>29510.9</v>
      </c>
      <c r="K45" s="42"/>
      <c r="P45" s="56"/>
    </row>
    <row r="46" spans="1:16">
      <c r="A46" s="18" t="s">
        <v>27</v>
      </c>
    </row>
    <row r="47" spans="1:16">
      <c r="A47" s="24" t="s">
        <v>35</v>
      </c>
      <c r="B47" s="24"/>
      <c r="C47" s="24"/>
      <c r="D47" s="24"/>
      <c r="E47" s="24"/>
      <c r="F47" s="24"/>
      <c r="G47" s="24"/>
      <c r="H47" s="24"/>
      <c r="I47" s="32">
        <f>D23</f>
        <v>0</v>
      </c>
    </row>
    <row r="48" spans="1:16" s="17" customFormat="1" ht="18.75">
      <c r="A48" s="17" t="s">
        <v>36</v>
      </c>
      <c r="I48" s="43">
        <f ca="1">I45-I47</f>
        <v>29510.9</v>
      </c>
      <c r="K48" s="42"/>
      <c r="P48" s="56"/>
    </row>
    <row r="50" spans="1:16" s="16" customFormat="1">
      <c r="A50" s="16" t="s">
        <v>37</v>
      </c>
      <c r="I50" s="44">
        <f ca="1">I48/I39</f>
        <v>0.98369666666666666</v>
      </c>
      <c r="K50" s="39"/>
      <c r="P50" s="55"/>
    </row>
  </sheetData>
  <mergeCells count="24">
    <mergeCell ref="A1:K1"/>
    <mergeCell ref="C3:D3"/>
    <mergeCell ref="C5:F5"/>
    <mergeCell ref="A20:C20"/>
    <mergeCell ref="D20:F20"/>
    <mergeCell ref="G18:H19"/>
    <mergeCell ref="I18:J19"/>
    <mergeCell ref="A18:C19"/>
    <mergeCell ref="D18:F19"/>
    <mergeCell ref="C6:E6"/>
    <mergeCell ref="A23:C23"/>
    <mergeCell ref="D23:F23"/>
    <mergeCell ref="G23:H23"/>
    <mergeCell ref="I23:J23"/>
    <mergeCell ref="G20:H20"/>
    <mergeCell ref="I20:J20"/>
    <mergeCell ref="A21:C21"/>
    <mergeCell ref="D21:F21"/>
    <mergeCell ref="G21:H21"/>
    <mergeCell ref="I21:J21"/>
    <mergeCell ref="A22:C22"/>
    <mergeCell ref="D22:F22"/>
    <mergeCell ref="G22:H22"/>
    <mergeCell ref="I22:J22"/>
  </mergeCells>
  <pageMargins left="0.69930555555555596" right="0.69930555555555596" top="0.75" bottom="0.75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1"/>
  <sheetViews>
    <sheetView workbookViewId="0">
      <selection activeCell="E5" sqref="E5"/>
    </sheetView>
  </sheetViews>
  <sheetFormatPr defaultColWidth="9" defaultRowHeight="15"/>
  <cols>
    <col min="1" max="1" width="16.5703125" customWidth="1"/>
    <col min="10" max="10" width="12.28515625" customWidth="1"/>
  </cols>
  <sheetData>
    <row r="1" spans="1:11" ht="18.75">
      <c r="A1" s="101"/>
      <c r="B1" s="101"/>
      <c r="C1" s="101"/>
      <c r="D1" s="101"/>
      <c r="E1" s="101"/>
      <c r="F1" s="101"/>
      <c r="G1" s="101"/>
      <c r="H1" s="101"/>
      <c r="I1" s="101"/>
      <c r="J1" s="101"/>
    </row>
    <row r="2" spans="1:11" ht="21">
      <c r="A2" s="102" t="s">
        <v>38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1" ht="15.75">
      <c r="A3" s="1"/>
      <c r="B3" s="1"/>
      <c r="C3" s="1"/>
      <c r="D3" s="1"/>
      <c r="E3" s="1" t="s">
        <v>39</v>
      </c>
      <c r="F3" s="1"/>
      <c r="G3" s="1"/>
      <c r="H3" s="1"/>
      <c r="I3" s="13" t="s">
        <v>40</v>
      </c>
      <c r="J3" s="14">
        <v>1.4999999999999999E-2</v>
      </c>
      <c r="K3" s="15">
        <f>+J3+100%</f>
        <v>1.0149999999999999</v>
      </c>
    </row>
    <row r="4" spans="1:11" s="11" customFormat="1" ht="23.25">
      <c r="A4" s="12" t="s">
        <v>41</v>
      </c>
      <c r="B4" s="103">
        <v>3.9899999999999998E-2</v>
      </c>
      <c r="C4" s="104"/>
      <c r="D4" s="105"/>
      <c r="E4" s="106">
        <v>3.9899999999999998E-2</v>
      </c>
      <c r="F4" s="107"/>
      <c r="G4" s="107"/>
      <c r="H4" s="107"/>
      <c r="I4" s="107"/>
      <c r="J4" s="108"/>
    </row>
    <row r="5" spans="1:11" ht="21.75" customHeight="1">
      <c r="A5" s="2" t="s">
        <v>42</v>
      </c>
      <c r="B5" s="3">
        <v>24</v>
      </c>
      <c r="C5" s="3">
        <v>36</v>
      </c>
      <c r="D5" s="3">
        <v>48</v>
      </c>
      <c r="E5" s="3">
        <v>60</v>
      </c>
      <c r="F5" s="3">
        <v>72</v>
      </c>
      <c r="G5" s="3">
        <v>84</v>
      </c>
      <c r="H5" s="3">
        <v>96</v>
      </c>
      <c r="I5" s="3">
        <v>108</v>
      </c>
      <c r="J5" s="3">
        <v>120</v>
      </c>
    </row>
    <row r="6" spans="1:11" ht="16.5" customHeight="1">
      <c r="A6" s="4" t="s">
        <v>43</v>
      </c>
      <c r="B6" s="5">
        <f>+B4/12</f>
        <v>3.3249999999999998E-3</v>
      </c>
      <c r="C6" s="6"/>
      <c r="D6" s="5"/>
      <c r="E6" s="5">
        <f>+E4/12</f>
        <v>3.3249999999999998E-3</v>
      </c>
      <c r="F6" s="7"/>
      <c r="G6" s="7"/>
      <c r="H6" s="7"/>
      <c r="I6" s="7"/>
      <c r="J6" s="7"/>
    </row>
    <row r="7" spans="1:11">
      <c r="A7" s="8">
        <v>2000</v>
      </c>
      <c r="B7" s="9">
        <f>((A7*$B$6*$B$5+A7)/$B$5)*$K$3</f>
        <v>91.33308333333332</v>
      </c>
      <c r="C7" s="9">
        <f>((A7*$B$6*$C$5+A7)/$C$5)*$K$3</f>
        <v>63.138638888888885</v>
      </c>
      <c r="D7" s="9">
        <f>((A7*$B$6*$D$5+A7)/$D$5)*$K$3</f>
        <v>49.041416666666656</v>
      </c>
      <c r="E7" s="9">
        <f>((A7*$E$6*$E$5+A7)/$E$5)*$K$3</f>
        <v>40.583083333333327</v>
      </c>
      <c r="F7" s="9">
        <f>((A7*$E$6*$F$5+A7)/$F$5)*$K$3</f>
        <v>34.944194444444442</v>
      </c>
      <c r="G7" s="9">
        <f>((A7*$E$6*$G$5+A7)/$G$5)*$K$3</f>
        <v>30.916416666666663</v>
      </c>
      <c r="H7" s="9">
        <f>((A7*$E$6*$H$5+A7)/$H$5)*$K$3</f>
        <v>27.895583333333331</v>
      </c>
      <c r="I7" s="9">
        <f>((A7*$E$6*$I$5+A7)/$I$5)*$K$3</f>
        <v>25.546046296296293</v>
      </c>
      <c r="J7" s="9">
        <f>((A7*$E$6*$J$5+A7)/$J$5)*$K$3</f>
        <v>23.666416666666663</v>
      </c>
    </row>
    <row r="8" spans="1:11">
      <c r="A8" s="10">
        <v>3000</v>
      </c>
      <c r="B8" s="9">
        <f t="shared" ref="B8:B71" si="0">((A8*$B$6*$B$5+A8)/$B$5)*$K$3</f>
        <v>136.99962499999998</v>
      </c>
      <c r="C8" s="9">
        <f>((A8*$B$6*$C$5+A8)/$C$5)*$K$3</f>
        <v>94.707958333333323</v>
      </c>
      <c r="D8" s="9">
        <f t="shared" ref="D8:D71" si="1">((A8*$B$6*$D$5+A8)/$D$5)*$K$3</f>
        <v>73.562124999999995</v>
      </c>
      <c r="E8" s="9">
        <f t="shared" ref="E8:E71" si="2">((A8*$E$6*$E$5+A8)/$E$5)*$K$3</f>
        <v>60.874624999999995</v>
      </c>
      <c r="F8" s="9">
        <f t="shared" ref="F8:F71" si="3">((A8*$E$6*$F$5+A8)/$F$5)*$K$3</f>
        <v>52.416291666666659</v>
      </c>
      <c r="G8" s="9">
        <f t="shared" ref="G8:G71" si="4">((A8*$E$6*$G$5+A8)/$G$5)*$K$3</f>
        <v>46.374624999999995</v>
      </c>
      <c r="H8" s="9">
        <f t="shared" ref="H8:H71" si="5">((A8*$E$6*$H$5+A8)/$H$5)*$K$3</f>
        <v>41.843374999999995</v>
      </c>
      <c r="I8" s="9">
        <f t="shared" ref="I8:I71" si="6">((A8*$E$6*$I$5+A8)/$I$5)*$K$3</f>
        <v>38.319069444444445</v>
      </c>
      <c r="J8" s="9">
        <f t="shared" ref="J8:J71" si="7">((A8*$E$6*$J$5+A8)/$J$5)*$K$3</f>
        <v>35.499624999999995</v>
      </c>
    </row>
    <row r="9" spans="1:11">
      <c r="A9" s="10">
        <v>4000</v>
      </c>
      <c r="B9" s="9">
        <f t="shared" si="0"/>
        <v>182.66616666666664</v>
      </c>
      <c r="C9" s="9">
        <f t="shared" ref="C9:C13" si="8">((A9*$B$6*$C$5+A9)/$C$5)*$K$3</f>
        <v>126.27727777777777</v>
      </c>
      <c r="D9" s="9">
        <f t="shared" si="1"/>
        <v>98.082833333333312</v>
      </c>
      <c r="E9" s="9">
        <f t="shared" si="2"/>
        <v>81.166166666666655</v>
      </c>
      <c r="F9" s="9">
        <f t="shared" si="3"/>
        <v>69.888388888888883</v>
      </c>
      <c r="G9" s="9">
        <f t="shared" si="4"/>
        <v>61.832833333333326</v>
      </c>
      <c r="H9" s="9">
        <f t="shared" si="5"/>
        <v>55.791166666666662</v>
      </c>
      <c r="I9" s="9">
        <f t="shared" si="6"/>
        <v>51.092092592592586</v>
      </c>
      <c r="J9" s="9">
        <f t="shared" si="7"/>
        <v>47.332833333333326</v>
      </c>
    </row>
    <row r="10" spans="1:11">
      <c r="A10" s="10">
        <v>5000</v>
      </c>
      <c r="B10" s="9">
        <f t="shared" si="0"/>
        <v>228.33270833333333</v>
      </c>
      <c r="C10" s="9">
        <f t="shared" si="8"/>
        <v>157.84659722222221</v>
      </c>
      <c r="D10" s="9">
        <f t="shared" si="1"/>
        <v>122.60354166666666</v>
      </c>
      <c r="E10" s="9">
        <f t="shared" si="2"/>
        <v>101.45770833333331</v>
      </c>
      <c r="F10" s="9">
        <f t="shared" si="3"/>
        <v>87.360486111111101</v>
      </c>
      <c r="G10" s="9">
        <f t="shared" si="4"/>
        <v>77.291041666666658</v>
      </c>
      <c r="H10" s="9">
        <f t="shared" si="5"/>
        <v>69.738958333333315</v>
      </c>
      <c r="I10" s="9">
        <f t="shared" si="6"/>
        <v>63.865115740740734</v>
      </c>
      <c r="J10" s="9">
        <f t="shared" si="7"/>
        <v>59.166041666666658</v>
      </c>
    </row>
    <row r="11" spans="1:11">
      <c r="A11" s="10">
        <v>6000</v>
      </c>
      <c r="B11" s="9">
        <f t="shared" si="0"/>
        <v>273.99924999999996</v>
      </c>
      <c r="C11" s="9">
        <f t="shared" si="8"/>
        <v>189.41591666666665</v>
      </c>
      <c r="D11" s="9">
        <f t="shared" si="1"/>
        <v>147.12424999999999</v>
      </c>
      <c r="E11" s="9">
        <f t="shared" si="2"/>
        <v>121.74924999999999</v>
      </c>
      <c r="F11" s="9">
        <f t="shared" si="3"/>
        <v>104.83258333333332</v>
      </c>
      <c r="G11" s="9">
        <f t="shared" si="4"/>
        <v>92.749249999999989</v>
      </c>
      <c r="H11" s="9">
        <f t="shared" si="5"/>
        <v>83.686749999999989</v>
      </c>
      <c r="I11" s="9">
        <f t="shared" si="6"/>
        <v>76.638138888888889</v>
      </c>
      <c r="J11" s="9">
        <f t="shared" si="7"/>
        <v>70.999249999999989</v>
      </c>
    </row>
    <row r="12" spans="1:11">
      <c r="A12" s="10">
        <v>7000</v>
      </c>
      <c r="B12" s="9">
        <f t="shared" si="0"/>
        <v>319.66579166666662</v>
      </c>
      <c r="C12" s="9">
        <f t="shared" si="8"/>
        <v>220.98523611111108</v>
      </c>
      <c r="D12" s="9">
        <f t="shared" si="1"/>
        <v>171.64495833333331</v>
      </c>
      <c r="E12" s="9">
        <f t="shared" si="2"/>
        <v>142.04079166666665</v>
      </c>
      <c r="F12" s="9">
        <f t="shared" si="3"/>
        <v>122.30468055555552</v>
      </c>
      <c r="G12" s="9">
        <f t="shared" si="4"/>
        <v>108.20745833333332</v>
      </c>
      <c r="H12" s="9">
        <f t="shared" si="5"/>
        <v>97.634541666666649</v>
      </c>
      <c r="I12" s="9">
        <f t="shared" si="6"/>
        <v>89.41116203703703</v>
      </c>
      <c r="J12" s="9">
        <f t="shared" si="7"/>
        <v>82.832458333333321</v>
      </c>
    </row>
    <row r="13" spans="1:11">
      <c r="A13" s="10">
        <v>8000</v>
      </c>
      <c r="B13" s="9">
        <f t="shared" si="0"/>
        <v>365.33233333333328</v>
      </c>
      <c r="C13" s="9">
        <f t="shared" si="8"/>
        <v>252.55455555555554</v>
      </c>
      <c r="D13" s="9">
        <f t="shared" si="1"/>
        <v>196.16566666666662</v>
      </c>
      <c r="E13" s="9">
        <f t="shared" si="2"/>
        <v>162.33233333333331</v>
      </c>
      <c r="F13" s="9">
        <f t="shared" si="3"/>
        <v>139.77677777777777</v>
      </c>
      <c r="G13" s="9">
        <f t="shared" si="4"/>
        <v>123.66566666666665</v>
      </c>
      <c r="H13" s="9">
        <f t="shared" si="5"/>
        <v>111.58233333333332</v>
      </c>
      <c r="I13" s="9">
        <f t="shared" si="6"/>
        <v>102.18418518518517</v>
      </c>
      <c r="J13" s="9">
        <f t="shared" si="7"/>
        <v>94.665666666666652</v>
      </c>
    </row>
    <row r="14" spans="1:11">
      <c r="A14" s="10">
        <v>9000</v>
      </c>
      <c r="B14" s="9">
        <f t="shared" si="0"/>
        <v>410.998875</v>
      </c>
      <c r="C14" s="9">
        <f t="shared" ref="C14:C77" si="9">((A14*$B$6*$C$5+A14)/$C$5)*$K$3</f>
        <v>284.12387499999994</v>
      </c>
      <c r="D14" s="9">
        <f t="shared" si="1"/>
        <v>220.68637499999997</v>
      </c>
      <c r="E14" s="9">
        <f t="shared" si="2"/>
        <v>182.623875</v>
      </c>
      <c r="F14" s="9">
        <f t="shared" si="3"/>
        <v>157.248875</v>
      </c>
      <c r="G14" s="9">
        <f t="shared" si="4"/>
        <v>139.123875</v>
      </c>
      <c r="H14" s="9">
        <f t="shared" si="5"/>
        <v>125.53012499999998</v>
      </c>
      <c r="I14" s="9">
        <f t="shared" si="6"/>
        <v>114.95720833333331</v>
      </c>
      <c r="J14" s="9">
        <f t="shared" si="7"/>
        <v>106.49887499999998</v>
      </c>
    </row>
    <row r="15" spans="1:11">
      <c r="A15" s="10">
        <v>10000</v>
      </c>
      <c r="B15" s="9">
        <f t="shared" si="0"/>
        <v>456.66541666666666</v>
      </c>
      <c r="C15" s="9">
        <f t="shared" si="9"/>
        <v>315.69319444444443</v>
      </c>
      <c r="D15" s="9">
        <f t="shared" si="1"/>
        <v>245.20708333333332</v>
      </c>
      <c r="E15" s="9">
        <f t="shared" si="2"/>
        <v>202.91541666666663</v>
      </c>
      <c r="F15" s="9">
        <f t="shared" si="3"/>
        <v>174.7209722222222</v>
      </c>
      <c r="G15" s="9">
        <f t="shared" si="4"/>
        <v>154.58208333333332</v>
      </c>
      <c r="H15" s="9">
        <f t="shared" si="5"/>
        <v>139.47791666666663</v>
      </c>
      <c r="I15" s="9">
        <f t="shared" si="6"/>
        <v>127.73023148148147</v>
      </c>
      <c r="J15" s="9">
        <f t="shared" si="7"/>
        <v>118.33208333333332</v>
      </c>
    </row>
    <row r="16" spans="1:11">
      <c r="A16" s="10">
        <v>11000</v>
      </c>
      <c r="B16" s="9">
        <f t="shared" si="0"/>
        <v>502.33195833333326</v>
      </c>
      <c r="C16" s="9">
        <f t="shared" si="9"/>
        <v>347.26251388888886</v>
      </c>
      <c r="D16" s="9">
        <f t="shared" si="1"/>
        <v>269.72779166666663</v>
      </c>
      <c r="E16" s="9">
        <f t="shared" si="2"/>
        <v>223.20695833333332</v>
      </c>
      <c r="F16" s="9">
        <f t="shared" si="3"/>
        <v>192.1930694444444</v>
      </c>
      <c r="G16" s="9">
        <f t="shared" si="4"/>
        <v>170.04029166666666</v>
      </c>
      <c r="H16" s="9">
        <f t="shared" si="5"/>
        <v>153.42570833333332</v>
      </c>
      <c r="I16" s="9">
        <f t="shared" si="6"/>
        <v>140.50325462962959</v>
      </c>
      <c r="J16" s="9">
        <f t="shared" si="7"/>
        <v>130.16529166666666</v>
      </c>
    </row>
    <row r="17" spans="1:10">
      <c r="A17" s="10">
        <v>12000</v>
      </c>
      <c r="B17" s="9">
        <f t="shared" si="0"/>
        <v>547.99849999999992</v>
      </c>
      <c r="C17" s="9">
        <f t="shared" si="9"/>
        <v>378.83183333333329</v>
      </c>
      <c r="D17" s="9">
        <f t="shared" si="1"/>
        <v>294.24849999999998</v>
      </c>
      <c r="E17" s="9">
        <f t="shared" si="2"/>
        <v>243.49849999999998</v>
      </c>
      <c r="F17" s="9">
        <f t="shared" si="3"/>
        <v>209.66516666666664</v>
      </c>
      <c r="G17" s="9">
        <f t="shared" si="4"/>
        <v>185.49849999999998</v>
      </c>
      <c r="H17" s="9">
        <f t="shared" si="5"/>
        <v>167.37349999999998</v>
      </c>
      <c r="I17" s="9">
        <f t="shared" si="6"/>
        <v>153.27627777777778</v>
      </c>
      <c r="J17" s="9">
        <f t="shared" si="7"/>
        <v>141.99849999999998</v>
      </c>
    </row>
    <row r="18" spans="1:10">
      <c r="A18" s="10">
        <v>13000</v>
      </c>
      <c r="B18" s="9">
        <f t="shared" si="0"/>
        <v>593.66504166666664</v>
      </c>
      <c r="C18" s="9">
        <f t="shared" si="9"/>
        <v>410.40115277777772</v>
      </c>
      <c r="D18" s="9">
        <f t="shared" si="1"/>
        <v>318.76920833333332</v>
      </c>
      <c r="E18" s="9">
        <f t="shared" si="2"/>
        <v>263.79004166666664</v>
      </c>
      <c r="F18" s="9">
        <f t="shared" si="3"/>
        <v>227.13726388888887</v>
      </c>
      <c r="G18" s="9">
        <f t="shared" si="4"/>
        <v>200.95670833333332</v>
      </c>
      <c r="H18" s="9">
        <f t="shared" si="5"/>
        <v>181.32129166666664</v>
      </c>
      <c r="I18" s="9">
        <f t="shared" si="6"/>
        <v>166.04930092592591</v>
      </c>
      <c r="J18" s="9">
        <f t="shared" si="7"/>
        <v>153.83170833333332</v>
      </c>
    </row>
    <row r="19" spans="1:10">
      <c r="A19" s="10">
        <v>14000</v>
      </c>
      <c r="B19" s="9">
        <f t="shared" si="0"/>
        <v>639.33158333333324</v>
      </c>
      <c r="C19" s="9">
        <f t="shared" si="9"/>
        <v>441.97047222222216</v>
      </c>
      <c r="D19" s="9">
        <f t="shared" si="1"/>
        <v>343.28991666666661</v>
      </c>
      <c r="E19" s="9">
        <f t="shared" si="2"/>
        <v>284.0815833333333</v>
      </c>
      <c r="F19" s="9">
        <f t="shared" si="3"/>
        <v>244.60936111111104</v>
      </c>
      <c r="G19" s="9">
        <f t="shared" si="4"/>
        <v>216.41491666666664</v>
      </c>
      <c r="H19" s="9">
        <f t="shared" si="5"/>
        <v>195.2690833333333</v>
      </c>
      <c r="I19" s="9">
        <f t="shared" si="6"/>
        <v>178.82232407407406</v>
      </c>
      <c r="J19" s="9">
        <f t="shared" si="7"/>
        <v>165.66491666666664</v>
      </c>
    </row>
    <row r="20" spans="1:10">
      <c r="A20" s="10">
        <v>15000</v>
      </c>
      <c r="B20" s="9">
        <f t="shared" si="0"/>
        <v>684.99812499999996</v>
      </c>
      <c r="C20" s="9">
        <f t="shared" si="9"/>
        <v>473.53979166666664</v>
      </c>
      <c r="D20" s="9">
        <f t="shared" si="1"/>
        <v>367.81062499999996</v>
      </c>
      <c r="E20" s="9">
        <f t="shared" si="2"/>
        <v>304.37312499999996</v>
      </c>
      <c r="F20" s="9">
        <f t="shared" si="3"/>
        <v>262.08145833333327</v>
      </c>
      <c r="G20" s="9">
        <f t="shared" si="4"/>
        <v>231.87312499999999</v>
      </c>
      <c r="H20" s="9">
        <f t="shared" si="5"/>
        <v>209.21687499999999</v>
      </c>
      <c r="I20" s="9">
        <f t="shared" si="6"/>
        <v>191.59534722222219</v>
      </c>
      <c r="J20" s="9">
        <f t="shared" si="7"/>
        <v>177.49812499999999</v>
      </c>
    </row>
    <row r="21" spans="1:10">
      <c r="A21" s="10">
        <v>16000</v>
      </c>
      <c r="B21" s="9">
        <f t="shared" si="0"/>
        <v>730.66466666666656</v>
      </c>
      <c r="C21" s="9">
        <f t="shared" si="9"/>
        <v>505.10911111111108</v>
      </c>
      <c r="D21" s="9">
        <f t="shared" si="1"/>
        <v>392.33133333333325</v>
      </c>
      <c r="E21" s="9">
        <f t="shared" si="2"/>
        <v>324.66466666666662</v>
      </c>
      <c r="F21" s="9">
        <f t="shared" si="3"/>
        <v>279.55355555555553</v>
      </c>
      <c r="G21" s="9">
        <f t="shared" si="4"/>
        <v>247.3313333333333</v>
      </c>
      <c r="H21" s="9">
        <f t="shared" si="5"/>
        <v>223.16466666666665</v>
      </c>
      <c r="I21" s="9">
        <f t="shared" si="6"/>
        <v>204.36837037037034</v>
      </c>
      <c r="J21" s="9">
        <f t="shared" si="7"/>
        <v>189.3313333333333</v>
      </c>
    </row>
    <row r="22" spans="1:10">
      <c r="A22" s="10">
        <v>17000</v>
      </c>
      <c r="B22" s="9">
        <f t="shared" si="0"/>
        <v>776.33120833333317</v>
      </c>
      <c r="C22" s="9">
        <f t="shared" si="9"/>
        <v>536.67843055555556</v>
      </c>
      <c r="D22" s="9">
        <f t="shared" si="1"/>
        <v>416.85204166666665</v>
      </c>
      <c r="E22" s="9">
        <f t="shared" si="2"/>
        <v>344.95620833333334</v>
      </c>
      <c r="F22" s="9">
        <f t="shared" si="3"/>
        <v>297.02565277777774</v>
      </c>
      <c r="G22" s="9">
        <f t="shared" si="4"/>
        <v>262.78954166666665</v>
      </c>
      <c r="H22" s="9">
        <f t="shared" si="5"/>
        <v>237.11245833333334</v>
      </c>
      <c r="I22" s="9">
        <f t="shared" si="6"/>
        <v>217.14139351851853</v>
      </c>
      <c r="J22" s="9">
        <f t="shared" si="7"/>
        <v>201.16454166666665</v>
      </c>
    </row>
    <row r="23" spans="1:10">
      <c r="A23" s="10">
        <v>18000</v>
      </c>
      <c r="B23" s="9">
        <f t="shared" si="0"/>
        <v>821.99775</v>
      </c>
      <c r="C23" s="9">
        <f t="shared" si="9"/>
        <v>568.24774999999988</v>
      </c>
      <c r="D23" s="9">
        <f t="shared" si="1"/>
        <v>441.37274999999994</v>
      </c>
      <c r="E23" s="9">
        <f t="shared" si="2"/>
        <v>365.24775</v>
      </c>
      <c r="F23" s="9">
        <f t="shared" si="3"/>
        <v>314.49775</v>
      </c>
      <c r="G23" s="9">
        <f t="shared" si="4"/>
        <v>278.24775</v>
      </c>
      <c r="H23" s="9">
        <f t="shared" si="5"/>
        <v>251.06024999999997</v>
      </c>
      <c r="I23" s="9">
        <f t="shared" si="6"/>
        <v>229.91441666666663</v>
      </c>
      <c r="J23" s="9">
        <f t="shared" si="7"/>
        <v>212.99774999999997</v>
      </c>
    </row>
    <row r="24" spans="1:10">
      <c r="A24" s="10">
        <v>19000</v>
      </c>
      <c r="B24" s="9">
        <f t="shared" si="0"/>
        <v>867.6642916666666</v>
      </c>
      <c r="C24" s="9">
        <f t="shared" si="9"/>
        <v>599.81706944444443</v>
      </c>
      <c r="D24" s="9">
        <f t="shared" si="1"/>
        <v>465.89345833333334</v>
      </c>
      <c r="E24" s="9">
        <f t="shared" si="2"/>
        <v>385.5392916666666</v>
      </c>
      <c r="F24" s="9">
        <f t="shared" si="3"/>
        <v>331.96984722222214</v>
      </c>
      <c r="G24" s="9">
        <f t="shared" si="4"/>
        <v>293.70595833333334</v>
      </c>
      <c r="H24" s="9">
        <f t="shared" si="5"/>
        <v>265.0080416666666</v>
      </c>
      <c r="I24" s="9">
        <f t="shared" si="6"/>
        <v>242.68743981481481</v>
      </c>
      <c r="J24" s="9">
        <f t="shared" si="7"/>
        <v>224.83095833333331</v>
      </c>
    </row>
    <row r="25" spans="1:10">
      <c r="A25" s="10">
        <v>20000</v>
      </c>
      <c r="B25" s="9">
        <f t="shared" si="0"/>
        <v>913.33083333333332</v>
      </c>
      <c r="C25" s="9">
        <f t="shared" si="9"/>
        <v>631.38638888888886</v>
      </c>
      <c r="D25" s="9">
        <f t="shared" si="1"/>
        <v>490.41416666666663</v>
      </c>
      <c r="E25" s="9">
        <f t="shared" si="2"/>
        <v>405.83083333333326</v>
      </c>
      <c r="F25" s="9">
        <f t="shared" si="3"/>
        <v>349.4419444444444</v>
      </c>
      <c r="G25" s="9">
        <f t="shared" si="4"/>
        <v>309.16416666666663</v>
      </c>
      <c r="H25" s="9">
        <f t="shared" si="5"/>
        <v>278.95583333333326</v>
      </c>
      <c r="I25" s="9">
        <f t="shared" si="6"/>
        <v>255.46046296296294</v>
      </c>
      <c r="J25" s="9">
        <f t="shared" si="7"/>
        <v>236.66416666666663</v>
      </c>
    </row>
    <row r="26" spans="1:10">
      <c r="A26" s="10">
        <f>+A25+1000</f>
        <v>21000</v>
      </c>
      <c r="B26" s="9">
        <f t="shared" si="0"/>
        <v>958.99737499999981</v>
      </c>
      <c r="C26" s="9">
        <f t="shared" si="9"/>
        <v>662.95570833333329</v>
      </c>
      <c r="D26" s="9">
        <f t="shared" si="1"/>
        <v>514.93487499999992</v>
      </c>
      <c r="E26" s="9">
        <f t="shared" si="2"/>
        <v>426.12237499999992</v>
      </c>
      <c r="F26" s="9">
        <f t="shared" si="3"/>
        <v>366.91404166666666</v>
      </c>
      <c r="G26" s="9">
        <f t="shared" si="4"/>
        <v>324.62237499999998</v>
      </c>
      <c r="H26" s="9">
        <f t="shared" si="5"/>
        <v>292.90362499999998</v>
      </c>
      <c r="I26" s="9">
        <f t="shared" si="6"/>
        <v>268.23348611111106</v>
      </c>
      <c r="J26" s="9">
        <f t="shared" si="7"/>
        <v>248.49737499999998</v>
      </c>
    </row>
    <row r="27" spans="1:10">
      <c r="A27" s="10">
        <f t="shared" ref="A27:A90" si="10">+A26+1000</f>
        <v>22000</v>
      </c>
      <c r="B27" s="9">
        <f t="shared" si="0"/>
        <v>1004.6639166666665</v>
      </c>
      <c r="C27" s="9">
        <f t="shared" si="9"/>
        <v>694.52502777777772</v>
      </c>
      <c r="D27" s="9">
        <f t="shared" si="1"/>
        <v>539.45558333333327</v>
      </c>
      <c r="E27" s="9">
        <f t="shared" si="2"/>
        <v>446.41391666666664</v>
      </c>
      <c r="F27" s="9">
        <f t="shared" si="3"/>
        <v>384.38613888888881</v>
      </c>
      <c r="G27" s="9">
        <f t="shared" si="4"/>
        <v>340.08058333333332</v>
      </c>
      <c r="H27" s="9">
        <f t="shared" si="5"/>
        <v>306.85141666666664</v>
      </c>
      <c r="I27" s="9">
        <f t="shared" si="6"/>
        <v>281.00650925925919</v>
      </c>
      <c r="J27" s="9">
        <f t="shared" si="7"/>
        <v>260.33058333333332</v>
      </c>
    </row>
    <row r="28" spans="1:10">
      <c r="A28" s="10">
        <f t="shared" si="10"/>
        <v>23000</v>
      </c>
      <c r="B28" s="9">
        <f t="shared" si="0"/>
        <v>1050.3304583333334</v>
      </c>
      <c r="C28" s="9">
        <f t="shared" si="9"/>
        <v>726.09434722222204</v>
      </c>
      <c r="D28" s="9">
        <f t="shared" si="1"/>
        <v>563.97629166666661</v>
      </c>
      <c r="E28" s="9">
        <f t="shared" si="2"/>
        <v>466.7054583333333</v>
      </c>
      <c r="F28" s="9">
        <f t="shared" si="3"/>
        <v>401.85823611111113</v>
      </c>
      <c r="G28" s="9">
        <f t="shared" si="4"/>
        <v>355.53879166666667</v>
      </c>
      <c r="H28" s="9">
        <f t="shared" si="5"/>
        <v>320.7992083333333</v>
      </c>
      <c r="I28" s="9">
        <f t="shared" si="6"/>
        <v>293.77953240740737</v>
      </c>
      <c r="J28" s="9">
        <f t="shared" si="7"/>
        <v>272.16379166666661</v>
      </c>
    </row>
    <row r="29" spans="1:10">
      <c r="A29" s="10">
        <f t="shared" si="10"/>
        <v>24000</v>
      </c>
      <c r="B29" s="9">
        <f t="shared" si="0"/>
        <v>1095.9969999999998</v>
      </c>
      <c r="C29" s="9">
        <f t="shared" si="9"/>
        <v>757.66366666666659</v>
      </c>
      <c r="D29" s="9">
        <f t="shared" si="1"/>
        <v>588.49699999999996</v>
      </c>
      <c r="E29" s="9">
        <f t="shared" si="2"/>
        <v>486.99699999999996</v>
      </c>
      <c r="F29" s="9">
        <f t="shared" si="3"/>
        <v>419.33033333333327</v>
      </c>
      <c r="G29" s="9">
        <f t="shared" si="4"/>
        <v>370.99699999999996</v>
      </c>
      <c r="H29" s="9">
        <f t="shared" si="5"/>
        <v>334.74699999999996</v>
      </c>
      <c r="I29" s="9">
        <f t="shared" si="6"/>
        <v>306.55255555555556</v>
      </c>
      <c r="J29" s="9">
        <f t="shared" si="7"/>
        <v>283.99699999999996</v>
      </c>
    </row>
    <row r="30" spans="1:10">
      <c r="A30" s="10">
        <f t="shared" si="10"/>
        <v>25000</v>
      </c>
      <c r="B30" s="9">
        <f t="shared" si="0"/>
        <v>1141.6635416666666</v>
      </c>
      <c r="C30" s="9">
        <f t="shared" si="9"/>
        <v>789.23298611111102</v>
      </c>
      <c r="D30" s="9">
        <f t="shared" si="1"/>
        <v>613.0177083333333</v>
      </c>
      <c r="E30" s="9">
        <f t="shared" si="2"/>
        <v>507.28854166666662</v>
      </c>
      <c r="F30" s="9">
        <f t="shared" si="3"/>
        <v>436.80243055555553</v>
      </c>
      <c r="G30" s="9">
        <f t="shared" si="4"/>
        <v>386.45520833333325</v>
      </c>
      <c r="H30" s="9">
        <f t="shared" si="5"/>
        <v>348.69479166666667</v>
      </c>
      <c r="I30" s="9">
        <f t="shared" si="6"/>
        <v>319.32557870370368</v>
      </c>
      <c r="J30" s="9">
        <f t="shared" si="7"/>
        <v>295.8302083333333</v>
      </c>
    </row>
    <row r="31" spans="1:10">
      <c r="A31" s="10">
        <f t="shared" si="10"/>
        <v>26000</v>
      </c>
      <c r="B31" s="9">
        <f t="shared" si="0"/>
        <v>1187.3300833333333</v>
      </c>
      <c r="C31" s="9">
        <f t="shared" si="9"/>
        <v>820.80230555555545</v>
      </c>
      <c r="D31" s="9">
        <f t="shared" si="1"/>
        <v>637.53841666666665</v>
      </c>
      <c r="E31" s="9">
        <f t="shared" si="2"/>
        <v>527.58008333333328</v>
      </c>
      <c r="F31" s="9">
        <f t="shared" si="3"/>
        <v>454.27452777777773</v>
      </c>
      <c r="G31" s="9">
        <f t="shared" si="4"/>
        <v>401.91341666666665</v>
      </c>
      <c r="H31" s="9">
        <f t="shared" si="5"/>
        <v>362.64258333333328</v>
      </c>
      <c r="I31" s="9">
        <f t="shared" si="6"/>
        <v>332.09860185185181</v>
      </c>
      <c r="J31" s="9">
        <f t="shared" si="7"/>
        <v>307.66341666666665</v>
      </c>
    </row>
    <row r="32" spans="1:10">
      <c r="A32" s="10">
        <f t="shared" si="10"/>
        <v>27000</v>
      </c>
      <c r="B32" s="9">
        <f t="shared" si="0"/>
        <v>1232.9966249999998</v>
      </c>
      <c r="C32" s="9">
        <f t="shared" si="9"/>
        <v>852.37162499999999</v>
      </c>
      <c r="D32" s="9">
        <f t="shared" si="1"/>
        <v>662.05912499999988</v>
      </c>
      <c r="E32" s="9">
        <f t="shared" si="2"/>
        <v>547.87162499999988</v>
      </c>
      <c r="F32" s="9">
        <f t="shared" si="3"/>
        <v>471.74662499999999</v>
      </c>
      <c r="G32" s="9">
        <f t="shared" si="4"/>
        <v>417.37162499999994</v>
      </c>
      <c r="H32" s="9">
        <f t="shared" si="5"/>
        <v>376.59037499999999</v>
      </c>
      <c r="I32" s="9">
        <f t="shared" si="6"/>
        <v>344.87162499999994</v>
      </c>
      <c r="J32" s="9">
        <f t="shared" si="7"/>
        <v>319.49662499999994</v>
      </c>
    </row>
    <row r="33" spans="1:10">
      <c r="A33" s="10">
        <f t="shared" si="10"/>
        <v>28000</v>
      </c>
      <c r="B33" s="9">
        <f t="shared" si="0"/>
        <v>1278.6631666666665</v>
      </c>
      <c r="C33" s="9">
        <f t="shared" si="9"/>
        <v>883.94094444444431</v>
      </c>
      <c r="D33" s="9">
        <f t="shared" si="1"/>
        <v>686.57983333333323</v>
      </c>
      <c r="E33" s="9">
        <f t="shared" si="2"/>
        <v>568.1631666666666</v>
      </c>
      <c r="F33" s="9">
        <f t="shared" si="3"/>
        <v>489.21872222222208</v>
      </c>
      <c r="G33" s="9">
        <f t="shared" si="4"/>
        <v>432.82983333333328</v>
      </c>
      <c r="H33" s="9">
        <f t="shared" si="5"/>
        <v>390.5381666666666</v>
      </c>
      <c r="I33" s="9">
        <f t="shared" si="6"/>
        <v>357.64464814814812</v>
      </c>
      <c r="J33" s="9">
        <f t="shared" si="7"/>
        <v>331.32983333333328</v>
      </c>
    </row>
    <row r="34" spans="1:10">
      <c r="A34" s="10">
        <f t="shared" si="10"/>
        <v>29000</v>
      </c>
      <c r="B34" s="9">
        <f t="shared" si="0"/>
        <v>1324.3297083333332</v>
      </c>
      <c r="C34" s="9">
        <f t="shared" si="9"/>
        <v>915.51026388888874</v>
      </c>
      <c r="D34" s="9">
        <f t="shared" si="1"/>
        <v>711.10054166666657</v>
      </c>
      <c r="E34" s="9">
        <f t="shared" si="2"/>
        <v>588.45470833333331</v>
      </c>
      <c r="F34" s="9">
        <f t="shared" si="3"/>
        <v>506.6908194444444</v>
      </c>
      <c r="G34" s="9">
        <f t="shared" si="4"/>
        <v>448.28804166666657</v>
      </c>
      <c r="H34" s="9">
        <f t="shared" si="5"/>
        <v>404.48595833333337</v>
      </c>
      <c r="I34" s="9">
        <f t="shared" si="6"/>
        <v>370.41767129629631</v>
      </c>
      <c r="J34" s="9">
        <f t="shared" si="7"/>
        <v>343.16304166666663</v>
      </c>
    </row>
    <row r="35" spans="1:10">
      <c r="A35" s="10">
        <f t="shared" si="10"/>
        <v>30000</v>
      </c>
      <c r="B35" s="9">
        <f t="shared" si="0"/>
        <v>1369.9962499999999</v>
      </c>
      <c r="C35" s="9">
        <f t="shared" si="9"/>
        <v>947.07958333333329</v>
      </c>
      <c r="D35" s="9">
        <f t="shared" si="1"/>
        <v>735.62124999999992</v>
      </c>
      <c r="E35" s="9">
        <f t="shared" si="2"/>
        <v>608.74624999999992</v>
      </c>
      <c r="F35" s="9">
        <f t="shared" si="3"/>
        <v>524.16291666666655</v>
      </c>
      <c r="G35" s="9">
        <f t="shared" si="4"/>
        <v>463.74624999999997</v>
      </c>
      <c r="H35" s="9">
        <f t="shared" si="5"/>
        <v>418.43374999999997</v>
      </c>
      <c r="I35" s="9">
        <f t="shared" si="6"/>
        <v>383.19069444444438</v>
      </c>
      <c r="J35" s="9">
        <f t="shared" si="7"/>
        <v>354.99624999999997</v>
      </c>
    </row>
    <row r="36" spans="1:10">
      <c r="A36" s="10">
        <f t="shared" si="10"/>
        <v>31000</v>
      </c>
      <c r="B36" s="9">
        <f t="shared" si="0"/>
        <v>1415.6627916666666</v>
      </c>
      <c r="C36" s="9">
        <f t="shared" si="9"/>
        <v>978.64890277777761</v>
      </c>
      <c r="D36" s="9">
        <f t="shared" si="1"/>
        <v>760.14195833333326</v>
      </c>
      <c r="E36" s="9">
        <f t="shared" si="2"/>
        <v>629.03779166666664</v>
      </c>
      <c r="F36" s="9">
        <f t="shared" si="3"/>
        <v>541.63501388888892</v>
      </c>
      <c r="G36" s="9">
        <f t="shared" si="4"/>
        <v>479.20445833333332</v>
      </c>
      <c r="H36" s="9">
        <f t="shared" si="5"/>
        <v>432.38154166666658</v>
      </c>
      <c r="I36" s="9">
        <f t="shared" si="6"/>
        <v>395.9637175925925</v>
      </c>
      <c r="J36" s="9">
        <f t="shared" si="7"/>
        <v>366.82945833333332</v>
      </c>
    </row>
    <row r="37" spans="1:10">
      <c r="A37" s="10">
        <f t="shared" si="10"/>
        <v>32000</v>
      </c>
      <c r="B37" s="9">
        <f t="shared" si="0"/>
        <v>1461.3293333333331</v>
      </c>
      <c r="C37" s="9">
        <f t="shared" si="9"/>
        <v>1010.2182222222222</v>
      </c>
      <c r="D37" s="9">
        <f t="shared" si="1"/>
        <v>784.6626666666665</v>
      </c>
      <c r="E37" s="9">
        <f t="shared" si="2"/>
        <v>649.32933333333324</v>
      </c>
      <c r="F37" s="9">
        <f t="shared" si="3"/>
        <v>559.10711111111107</v>
      </c>
      <c r="G37" s="9">
        <f t="shared" si="4"/>
        <v>494.66266666666661</v>
      </c>
      <c r="H37" s="9">
        <f t="shared" si="5"/>
        <v>446.3293333333333</v>
      </c>
      <c r="I37" s="9">
        <f t="shared" si="6"/>
        <v>408.73674074074069</v>
      </c>
      <c r="J37" s="9">
        <f t="shared" si="7"/>
        <v>378.66266666666661</v>
      </c>
    </row>
    <row r="38" spans="1:10">
      <c r="A38" s="10">
        <f t="shared" si="10"/>
        <v>33000</v>
      </c>
      <c r="B38" s="9">
        <f t="shared" si="0"/>
        <v>1506.9958750000001</v>
      </c>
      <c r="C38" s="9">
        <f t="shared" si="9"/>
        <v>1041.7875416666666</v>
      </c>
      <c r="D38" s="9">
        <f t="shared" si="1"/>
        <v>809.18337499999996</v>
      </c>
      <c r="E38" s="9">
        <f t="shared" si="2"/>
        <v>669.62087499999996</v>
      </c>
      <c r="F38" s="9">
        <f t="shared" si="3"/>
        <v>576.57920833333321</v>
      </c>
      <c r="G38" s="9">
        <f t="shared" si="4"/>
        <v>510.12087499999996</v>
      </c>
      <c r="H38" s="9">
        <f t="shared" si="5"/>
        <v>460.2771249999999</v>
      </c>
      <c r="I38" s="9">
        <f t="shared" si="6"/>
        <v>421.50976388888887</v>
      </c>
      <c r="J38" s="9">
        <f t="shared" si="7"/>
        <v>390.49587500000001</v>
      </c>
    </row>
    <row r="39" spans="1:10">
      <c r="A39" s="10">
        <f t="shared" si="10"/>
        <v>34000</v>
      </c>
      <c r="B39" s="9">
        <f t="shared" si="0"/>
        <v>1552.6624166666663</v>
      </c>
      <c r="C39" s="9">
        <f t="shared" si="9"/>
        <v>1073.3568611111111</v>
      </c>
      <c r="D39" s="9">
        <f t="shared" si="1"/>
        <v>833.7040833333333</v>
      </c>
      <c r="E39" s="9">
        <f t="shared" si="2"/>
        <v>689.91241666666667</v>
      </c>
      <c r="F39" s="9">
        <f t="shared" si="3"/>
        <v>594.05130555555547</v>
      </c>
      <c r="G39" s="9">
        <f t="shared" si="4"/>
        <v>525.5790833333333</v>
      </c>
      <c r="H39" s="9">
        <f t="shared" si="5"/>
        <v>474.22491666666667</v>
      </c>
      <c r="I39" s="9">
        <f t="shared" si="6"/>
        <v>434.28278703703705</v>
      </c>
      <c r="J39" s="9">
        <f t="shared" si="7"/>
        <v>402.3290833333333</v>
      </c>
    </row>
    <row r="40" spans="1:10">
      <c r="A40" s="10">
        <f t="shared" si="10"/>
        <v>35000</v>
      </c>
      <c r="B40" s="9">
        <f t="shared" si="0"/>
        <v>1598.328958333333</v>
      </c>
      <c r="C40" s="9">
        <f t="shared" si="9"/>
        <v>1104.9261805555554</v>
      </c>
      <c r="D40" s="9">
        <f t="shared" si="1"/>
        <v>858.22479166666653</v>
      </c>
      <c r="E40" s="9">
        <f t="shared" si="2"/>
        <v>710.20395833333328</v>
      </c>
      <c r="F40" s="9">
        <f t="shared" si="3"/>
        <v>611.52340277777773</v>
      </c>
      <c r="G40" s="9">
        <f t="shared" si="4"/>
        <v>541.03729166666653</v>
      </c>
      <c r="H40" s="9">
        <f t="shared" si="5"/>
        <v>488.17270833333328</v>
      </c>
      <c r="I40" s="9">
        <f t="shared" si="6"/>
        <v>447.05581018518512</v>
      </c>
      <c r="J40" s="9">
        <f t="shared" si="7"/>
        <v>414.16229166666665</v>
      </c>
    </row>
    <row r="41" spans="1:10">
      <c r="A41" s="10">
        <f t="shared" si="10"/>
        <v>36000</v>
      </c>
      <c r="B41" s="9">
        <f t="shared" si="0"/>
        <v>1643.9955</v>
      </c>
      <c r="C41" s="9">
        <f t="shared" si="9"/>
        <v>1136.4954999999998</v>
      </c>
      <c r="D41" s="9">
        <f t="shared" si="1"/>
        <v>882.74549999999988</v>
      </c>
      <c r="E41" s="9">
        <f t="shared" si="2"/>
        <v>730.49549999999999</v>
      </c>
      <c r="F41" s="9">
        <f t="shared" si="3"/>
        <v>628.99549999999999</v>
      </c>
      <c r="G41" s="9">
        <f t="shared" si="4"/>
        <v>556.49549999999999</v>
      </c>
      <c r="H41" s="9">
        <f t="shared" si="5"/>
        <v>502.12049999999994</v>
      </c>
      <c r="I41" s="9">
        <f t="shared" si="6"/>
        <v>459.82883333333325</v>
      </c>
      <c r="J41" s="9">
        <f t="shared" si="7"/>
        <v>425.99549999999994</v>
      </c>
    </row>
    <row r="42" spans="1:10">
      <c r="A42" s="10">
        <f t="shared" si="10"/>
        <v>37000</v>
      </c>
      <c r="B42" s="9">
        <f t="shared" si="0"/>
        <v>1689.6620416666665</v>
      </c>
      <c r="C42" s="9">
        <f t="shared" si="9"/>
        <v>1168.0648194444445</v>
      </c>
      <c r="D42" s="9">
        <f t="shared" si="1"/>
        <v>907.26620833333311</v>
      </c>
      <c r="E42" s="9">
        <f t="shared" si="2"/>
        <v>750.7870416666666</v>
      </c>
      <c r="F42" s="9">
        <f t="shared" si="3"/>
        <v>646.46759722222214</v>
      </c>
      <c r="G42" s="9">
        <f t="shared" si="4"/>
        <v>571.95370833333322</v>
      </c>
      <c r="H42" s="9">
        <f t="shared" si="5"/>
        <v>516.0682916666666</v>
      </c>
      <c r="I42" s="9">
        <f t="shared" si="6"/>
        <v>472.60185648148143</v>
      </c>
      <c r="J42" s="9">
        <f t="shared" si="7"/>
        <v>437.82870833333328</v>
      </c>
    </row>
    <row r="43" spans="1:10">
      <c r="A43" s="10">
        <f t="shared" si="10"/>
        <v>38000</v>
      </c>
      <c r="B43" s="9">
        <f t="shared" si="0"/>
        <v>1735.3285833333332</v>
      </c>
      <c r="C43" s="9">
        <f t="shared" si="9"/>
        <v>1199.6341388888889</v>
      </c>
      <c r="D43" s="9">
        <f t="shared" si="1"/>
        <v>931.78691666666668</v>
      </c>
      <c r="E43" s="9">
        <f t="shared" si="2"/>
        <v>771.0785833333332</v>
      </c>
      <c r="F43" s="9">
        <f t="shared" si="3"/>
        <v>663.93969444444429</v>
      </c>
      <c r="G43" s="9">
        <f t="shared" si="4"/>
        <v>587.41191666666668</v>
      </c>
      <c r="H43" s="9">
        <f t="shared" si="5"/>
        <v>530.0160833333332</v>
      </c>
      <c r="I43" s="9">
        <f t="shared" si="6"/>
        <v>485.37487962962962</v>
      </c>
      <c r="J43" s="9">
        <f t="shared" si="7"/>
        <v>449.66191666666663</v>
      </c>
    </row>
    <row r="44" spans="1:10">
      <c r="A44" s="10">
        <f t="shared" si="10"/>
        <v>39000</v>
      </c>
      <c r="B44" s="9">
        <f t="shared" si="0"/>
        <v>1780.9951249999997</v>
      </c>
      <c r="C44" s="9">
        <f t="shared" si="9"/>
        <v>1231.2034583333334</v>
      </c>
      <c r="D44" s="9">
        <f t="shared" si="1"/>
        <v>956.30762500000003</v>
      </c>
      <c r="E44" s="9">
        <f t="shared" si="2"/>
        <v>791.37012499999992</v>
      </c>
      <c r="F44" s="9">
        <f t="shared" si="3"/>
        <v>681.41179166666666</v>
      </c>
      <c r="G44" s="9">
        <f t="shared" si="4"/>
        <v>602.87012499999992</v>
      </c>
      <c r="H44" s="9">
        <f t="shared" si="5"/>
        <v>543.96387500000003</v>
      </c>
      <c r="I44" s="9">
        <f t="shared" si="6"/>
        <v>498.14790277777763</v>
      </c>
      <c r="J44" s="9">
        <f t="shared" si="7"/>
        <v>461.49512499999997</v>
      </c>
    </row>
    <row r="45" spans="1:10">
      <c r="A45" s="10">
        <f t="shared" si="10"/>
        <v>40000</v>
      </c>
      <c r="B45" s="9">
        <f t="shared" si="0"/>
        <v>1826.6616666666666</v>
      </c>
      <c r="C45" s="9">
        <f t="shared" si="9"/>
        <v>1262.7727777777777</v>
      </c>
      <c r="D45" s="9">
        <f t="shared" si="1"/>
        <v>980.82833333333326</v>
      </c>
      <c r="E45" s="9">
        <f t="shared" si="2"/>
        <v>811.66166666666652</v>
      </c>
      <c r="F45" s="9">
        <f t="shared" si="3"/>
        <v>698.88388888888881</v>
      </c>
      <c r="G45" s="9">
        <f t="shared" si="4"/>
        <v>618.32833333333326</v>
      </c>
      <c r="H45" s="9">
        <f t="shared" si="5"/>
        <v>557.91166666666652</v>
      </c>
      <c r="I45" s="9">
        <f t="shared" si="6"/>
        <v>510.92092592592587</v>
      </c>
      <c r="J45" s="9">
        <f t="shared" si="7"/>
        <v>473.32833333333326</v>
      </c>
    </row>
    <row r="46" spans="1:10">
      <c r="A46" s="10">
        <f t="shared" si="10"/>
        <v>41000</v>
      </c>
      <c r="B46" s="9">
        <f t="shared" si="0"/>
        <v>1872.3282083333334</v>
      </c>
      <c r="C46" s="9">
        <f t="shared" si="9"/>
        <v>1294.342097222222</v>
      </c>
      <c r="D46" s="9">
        <f t="shared" si="1"/>
        <v>1005.3490416666666</v>
      </c>
      <c r="E46" s="9">
        <f t="shared" si="2"/>
        <v>831.95320833333324</v>
      </c>
      <c r="F46" s="9">
        <f t="shared" si="3"/>
        <v>716.35598611111106</v>
      </c>
      <c r="G46" s="9">
        <f t="shared" si="4"/>
        <v>633.78654166666661</v>
      </c>
      <c r="H46" s="9">
        <f t="shared" si="5"/>
        <v>571.85945833333324</v>
      </c>
      <c r="I46" s="9">
        <f t="shared" si="6"/>
        <v>523.693949074074</v>
      </c>
      <c r="J46" s="9">
        <f t="shared" si="7"/>
        <v>485.16154166666661</v>
      </c>
    </row>
    <row r="47" spans="1:10">
      <c r="A47" s="10">
        <f t="shared" si="10"/>
        <v>42000</v>
      </c>
      <c r="B47" s="9">
        <f t="shared" si="0"/>
        <v>1917.9947499999996</v>
      </c>
      <c r="C47" s="9">
        <f t="shared" si="9"/>
        <v>1325.9114166666666</v>
      </c>
      <c r="D47" s="9">
        <f t="shared" si="1"/>
        <v>1029.8697499999998</v>
      </c>
      <c r="E47" s="9">
        <f t="shared" si="2"/>
        <v>852.24474999999984</v>
      </c>
      <c r="F47" s="9">
        <f t="shared" si="3"/>
        <v>733.82808333333332</v>
      </c>
      <c r="G47" s="9">
        <f t="shared" si="4"/>
        <v>649.24474999999995</v>
      </c>
      <c r="H47" s="9">
        <f t="shared" si="5"/>
        <v>585.80724999999995</v>
      </c>
      <c r="I47" s="9">
        <f t="shared" si="6"/>
        <v>536.46697222222213</v>
      </c>
      <c r="J47" s="9">
        <f t="shared" si="7"/>
        <v>496.99474999999995</v>
      </c>
    </row>
    <row r="48" spans="1:10">
      <c r="A48" s="10">
        <f t="shared" si="10"/>
        <v>43000</v>
      </c>
      <c r="B48" s="9">
        <f t="shared" si="0"/>
        <v>1963.6612916666666</v>
      </c>
      <c r="C48" s="9">
        <f t="shared" si="9"/>
        <v>1357.4807361111111</v>
      </c>
      <c r="D48" s="9">
        <f t="shared" si="1"/>
        <v>1054.3904583333333</v>
      </c>
      <c r="E48" s="9">
        <f t="shared" si="2"/>
        <v>872.53629166666656</v>
      </c>
      <c r="F48" s="9">
        <f t="shared" si="3"/>
        <v>751.30018055555547</v>
      </c>
      <c r="G48" s="9">
        <f t="shared" si="4"/>
        <v>664.7029583333333</v>
      </c>
      <c r="H48" s="9">
        <f t="shared" si="5"/>
        <v>599.75504166666656</v>
      </c>
      <c r="I48" s="9">
        <f t="shared" si="6"/>
        <v>549.23999537037037</v>
      </c>
      <c r="J48" s="9">
        <f t="shared" si="7"/>
        <v>508.8279583333333</v>
      </c>
    </row>
    <row r="49" spans="1:10">
      <c r="A49" s="10">
        <f t="shared" si="10"/>
        <v>44000</v>
      </c>
      <c r="B49" s="9">
        <f t="shared" si="0"/>
        <v>2009.327833333333</v>
      </c>
      <c r="C49" s="9">
        <f t="shared" si="9"/>
        <v>1389.0500555555554</v>
      </c>
      <c r="D49" s="9">
        <f t="shared" si="1"/>
        <v>1078.9111666666665</v>
      </c>
      <c r="E49" s="9">
        <f t="shared" si="2"/>
        <v>892.82783333333327</v>
      </c>
      <c r="F49" s="9">
        <f t="shared" si="3"/>
        <v>768.77227777777762</v>
      </c>
      <c r="G49" s="9">
        <f t="shared" si="4"/>
        <v>680.16116666666665</v>
      </c>
      <c r="H49" s="9">
        <f t="shared" si="5"/>
        <v>613.70283333333327</v>
      </c>
      <c r="I49" s="9">
        <f t="shared" si="6"/>
        <v>562.01301851851838</v>
      </c>
      <c r="J49" s="9">
        <f t="shared" si="7"/>
        <v>520.66116666666665</v>
      </c>
    </row>
    <row r="50" spans="1:10">
      <c r="A50" s="10">
        <f t="shared" si="10"/>
        <v>45000</v>
      </c>
      <c r="B50" s="9">
        <f t="shared" si="0"/>
        <v>2054.9943749999998</v>
      </c>
      <c r="C50" s="9">
        <f t="shared" si="9"/>
        <v>1420.6193749999998</v>
      </c>
      <c r="D50" s="9">
        <f t="shared" si="1"/>
        <v>1103.431875</v>
      </c>
      <c r="E50" s="9">
        <f t="shared" si="2"/>
        <v>913.11937499999988</v>
      </c>
      <c r="F50" s="9">
        <f t="shared" si="3"/>
        <v>786.24437499999988</v>
      </c>
      <c r="G50" s="9">
        <f t="shared" si="4"/>
        <v>695.61937499999988</v>
      </c>
      <c r="H50" s="9">
        <f t="shared" si="5"/>
        <v>627.65062499999999</v>
      </c>
      <c r="I50" s="9">
        <f t="shared" si="6"/>
        <v>574.78604166666662</v>
      </c>
      <c r="J50" s="9">
        <f t="shared" si="7"/>
        <v>532.49437499999999</v>
      </c>
    </row>
    <row r="51" spans="1:10">
      <c r="A51" s="10">
        <f t="shared" si="10"/>
        <v>46000</v>
      </c>
      <c r="B51" s="9">
        <f t="shared" si="0"/>
        <v>2100.6609166666667</v>
      </c>
      <c r="C51" s="9">
        <f t="shared" si="9"/>
        <v>1452.1886944444441</v>
      </c>
      <c r="D51" s="9">
        <f t="shared" si="1"/>
        <v>1127.9525833333332</v>
      </c>
      <c r="E51" s="9">
        <f t="shared" si="2"/>
        <v>933.41091666666659</v>
      </c>
      <c r="F51" s="9">
        <f t="shared" si="3"/>
        <v>803.71647222222225</v>
      </c>
      <c r="G51" s="9">
        <f t="shared" si="4"/>
        <v>711.07758333333334</v>
      </c>
      <c r="H51" s="9">
        <f t="shared" si="5"/>
        <v>641.59841666666659</v>
      </c>
      <c r="I51" s="9">
        <f t="shared" si="6"/>
        <v>587.55906481481475</v>
      </c>
      <c r="J51" s="9">
        <f t="shared" si="7"/>
        <v>544.32758333333322</v>
      </c>
    </row>
    <row r="52" spans="1:10">
      <c r="A52" s="10">
        <f t="shared" si="10"/>
        <v>47000</v>
      </c>
      <c r="B52" s="9">
        <f t="shared" si="0"/>
        <v>2146.3274583333327</v>
      </c>
      <c r="C52" s="9">
        <f t="shared" si="9"/>
        <v>1483.7580138888886</v>
      </c>
      <c r="D52" s="9">
        <f t="shared" si="1"/>
        <v>1152.4732916666665</v>
      </c>
      <c r="E52" s="9">
        <f t="shared" si="2"/>
        <v>953.70245833333331</v>
      </c>
      <c r="F52" s="9">
        <f t="shared" si="3"/>
        <v>821.1885694444444</v>
      </c>
      <c r="G52" s="9">
        <f t="shared" si="4"/>
        <v>726.53579166666657</v>
      </c>
      <c r="H52" s="9">
        <f t="shared" si="5"/>
        <v>655.54620833333331</v>
      </c>
      <c r="I52" s="9">
        <f t="shared" si="6"/>
        <v>600.33208796296287</v>
      </c>
      <c r="J52" s="9">
        <f t="shared" si="7"/>
        <v>556.16079166666668</v>
      </c>
    </row>
    <row r="53" spans="1:10">
      <c r="A53" s="10">
        <f t="shared" si="10"/>
        <v>48000</v>
      </c>
      <c r="B53" s="9">
        <f t="shared" si="0"/>
        <v>2191.9939999999997</v>
      </c>
      <c r="C53" s="9">
        <f t="shared" si="9"/>
        <v>1515.3273333333332</v>
      </c>
      <c r="D53" s="9">
        <f t="shared" si="1"/>
        <v>1176.9939999999999</v>
      </c>
      <c r="E53" s="9">
        <f t="shared" si="2"/>
        <v>973.99399999999991</v>
      </c>
      <c r="F53" s="9">
        <f t="shared" si="3"/>
        <v>838.66066666666654</v>
      </c>
      <c r="G53" s="9">
        <f t="shared" si="4"/>
        <v>741.99399999999991</v>
      </c>
      <c r="H53" s="9">
        <f t="shared" si="5"/>
        <v>669.49399999999991</v>
      </c>
      <c r="I53" s="9">
        <f t="shared" si="6"/>
        <v>613.10511111111111</v>
      </c>
      <c r="J53" s="9">
        <f t="shared" si="7"/>
        <v>567.99399999999991</v>
      </c>
    </row>
    <row r="54" spans="1:10">
      <c r="A54" s="10">
        <f t="shared" si="10"/>
        <v>49000</v>
      </c>
      <c r="B54" s="9">
        <f t="shared" si="0"/>
        <v>2237.6605416666666</v>
      </c>
      <c r="C54" s="9">
        <f t="shared" si="9"/>
        <v>1546.8966527777777</v>
      </c>
      <c r="D54" s="9">
        <f t="shared" si="1"/>
        <v>1201.5147083333334</v>
      </c>
      <c r="E54" s="9">
        <f t="shared" si="2"/>
        <v>994.28554166666663</v>
      </c>
      <c r="F54" s="9">
        <f t="shared" si="3"/>
        <v>856.1327638888888</v>
      </c>
      <c r="G54" s="9">
        <f t="shared" si="4"/>
        <v>757.45220833333326</v>
      </c>
      <c r="H54" s="9">
        <f t="shared" si="5"/>
        <v>683.44179166666663</v>
      </c>
      <c r="I54" s="9">
        <f t="shared" si="6"/>
        <v>625.87813425925913</v>
      </c>
      <c r="J54" s="9">
        <f t="shared" si="7"/>
        <v>579.82720833333326</v>
      </c>
    </row>
    <row r="55" spans="1:10">
      <c r="A55" s="10">
        <f t="shared" si="10"/>
        <v>50000</v>
      </c>
      <c r="B55" s="9">
        <f t="shared" si="0"/>
        <v>2283.3270833333331</v>
      </c>
      <c r="C55" s="9">
        <f t="shared" si="9"/>
        <v>1578.465972222222</v>
      </c>
      <c r="D55" s="9">
        <f t="shared" si="1"/>
        <v>1226.0354166666666</v>
      </c>
      <c r="E55" s="9">
        <f t="shared" si="2"/>
        <v>1014.5770833333332</v>
      </c>
      <c r="F55" s="9">
        <f t="shared" si="3"/>
        <v>873.60486111111106</v>
      </c>
      <c r="G55" s="9">
        <f t="shared" si="4"/>
        <v>772.91041666666649</v>
      </c>
      <c r="H55" s="9">
        <f t="shared" si="5"/>
        <v>697.38958333333335</v>
      </c>
      <c r="I55" s="9">
        <f t="shared" si="6"/>
        <v>638.65115740740737</v>
      </c>
      <c r="J55" s="9">
        <f t="shared" si="7"/>
        <v>591.66041666666661</v>
      </c>
    </row>
    <row r="56" spans="1:10">
      <c r="A56" s="10">
        <f t="shared" si="10"/>
        <v>51000</v>
      </c>
      <c r="B56" s="9">
        <f t="shared" si="0"/>
        <v>2328.9936250000001</v>
      </c>
      <c r="C56" s="9">
        <f t="shared" si="9"/>
        <v>1610.0352916666664</v>
      </c>
      <c r="D56" s="9">
        <f t="shared" si="1"/>
        <v>1250.5561249999998</v>
      </c>
      <c r="E56" s="9">
        <f t="shared" si="2"/>
        <v>1034.8686249999998</v>
      </c>
      <c r="F56" s="9">
        <f t="shared" si="3"/>
        <v>891.07695833333321</v>
      </c>
      <c r="G56" s="9">
        <f t="shared" si="4"/>
        <v>788.36862499999995</v>
      </c>
      <c r="H56" s="9">
        <f t="shared" si="5"/>
        <v>711.33737499999984</v>
      </c>
      <c r="I56" s="9">
        <f t="shared" si="6"/>
        <v>651.42418055555561</v>
      </c>
      <c r="J56" s="9">
        <f t="shared" si="7"/>
        <v>603.49362499999995</v>
      </c>
    </row>
    <row r="57" spans="1:10">
      <c r="A57" s="10">
        <f t="shared" si="10"/>
        <v>52000</v>
      </c>
      <c r="B57" s="9">
        <f t="shared" si="0"/>
        <v>2374.6601666666666</v>
      </c>
      <c r="C57" s="9">
        <f t="shared" si="9"/>
        <v>1641.6046111111109</v>
      </c>
      <c r="D57" s="9">
        <f t="shared" si="1"/>
        <v>1275.0768333333333</v>
      </c>
      <c r="E57" s="9">
        <f t="shared" si="2"/>
        <v>1055.1601666666666</v>
      </c>
      <c r="F57" s="9">
        <f t="shared" si="3"/>
        <v>908.54905555555547</v>
      </c>
      <c r="G57" s="9">
        <f t="shared" si="4"/>
        <v>803.8268333333333</v>
      </c>
      <c r="H57" s="9">
        <f t="shared" si="5"/>
        <v>725.28516666666656</v>
      </c>
      <c r="I57" s="9">
        <f t="shared" si="6"/>
        <v>664.19720370370362</v>
      </c>
      <c r="J57" s="9">
        <f t="shared" si="7"/>
        <v>615.3268333333333</v>
      </c>
    </row>
    <row r="58" spans="1:10">
      <c r="A58" s="10">
        <f t="shared" si="10"/>
        <v>53000</v>
      </c>
      <c r="B58" s="9">
        <f t="shared" si="0"/>
        <v>2420.326708333333</v>
      </c>
      <c r="C58" s="9">
        <f t="shared" si="9"/>
        <v>1673.1739305555552</v>
      </c>
      <c r="D58" s="9">
        <f t="shared" si="1"/>
        <v>1299.5975416666665</v>
      </c>
      <c r="E58" s="9">
        <f t="shared" si="2"/>
        <v>1075.4517083333333</v>
      </c>
      <c r="F58" s="9">
        <f t="shared" si="3"/>
        <v>926.02115277777773</v>
      </c>
      <c r="G58" s="9">
        <f t="shared" si="4"/>
        <v>819.28504166666653</v>
      </c>
      <c r="H58" s="9">
        <f t="shared" si="5"/>
        <v>739.23295833333327</v>
      </c>
      <c r="I58" s="9">
        <f t="shared" si="6"/>
        <v>676.97022685185186</v>
      </c>
      <c r="J58" s="9">
        <f t="shared" si="7"/>
        <v>627.16004166666664</v>
      </c>
    </row>
    <row r="59" spans="1:10">
      <c r="A59" s="10">
        <f t="shared" si="10"/>
        <v>54000</v>
      </c>
      <c r="B59" s="9">
        <f t="shared" si="0"/>
        <v>2465.9932499999995</v>
      </c>
      <c r="C59" s="9">
        <f t="shared" si="9"/>
        <v>1704.74325</v>
      </c>
      <c r="D59" s="9">
        <f t="shared" si="1"/>
        <v>1324.1182499999998</v>
      </c>
      <c r="E59" s="9">
        <f t="shared" si="2"/>
        <v>1095.7432499999998</v>
      </c>
      <c r="F59" s="9">
        <f t="shared" si="3"/>
        <v>943.49324999999999</v>
      </c>
      <c r="G59" s="9">
        <f t="shared" si="4"/>
        <v>834.74324999999988</v>
      </c>
      <c r="H59" s="9">
        <f t="shared" si="5"/>
        <v>753.18074999999999</v>
      </c>
      <c r="I59" s="9">
        <f t="shared" si="6"/>
        <v>689.74324999999988</v>
      </c>
      <c r="J59" s="9">
        <f t="shared" si="7"/>
        <v>638.99324999999988</v>
      </c>
    </row>
    <row r="60" spans="1:10">
      <c r="A60" s="10">
        <f t="shared" si="10"/>
        <v>55000</v>
      </c>
      <c r="B60" s="9">
        <f t="shared" si="0"/>
        <v>2511.6597916666665</v>
      </c>
      <c r="C60" s="9">
        <f t="shared" si="9"/>
        <v>1736.3125694444443</v>
      </c>
      <c r="D60" s="9">
        <f t="shared" si="1"/>
        <v>1348.6389583333332</v>
      </c>
      <c r="E60" s="9">
        <f t="shared" si="2"/>
        <v>1116.0347916666667</v>
      </c>
      <c r="F60" s="9">
        <f t="shared" si="3"/>
        <v>960.96534722222214</v>
      </c>
      <c r="G60" s="9">
        <f t="shared" si="4"/>
        <v>850.20145833333333</v>
      </c>
      <c r="H60" s="9">
        <f t="shared" si="5"/>
        <v>767.12854166666659</v>
      </c>
      <c r="I60" s="9">
        <f t="shared" si="6"/>
        <v>702.51627314814812</v>
      </c>
      <c r="J60" s="9">
        <f t="shared" si="7"/>
        <v>650.82645833333333</v>
      </c>
    </row>
    <row r="61" spans="1:10">
      <c r="A61" s="10">
        <f t="shared" si="10"/>
        <v>56000</v>
      </c>
      <c r="B61" s="9">
        <f t="shared" si="0"/>
        <v>2557.326333333333</v>
      </c>
      <c r="C61" s="9">
        <f t="shared" si="9"/>
        <v>1767.8818888888886</v>
      </c>
      <c r="D61" s="9">
        <f t="shared" si="1"/>
        <v>1373.1596666666665</v>
      </c>
      <c r="E61" s="9">
        <f t="shared" si="2"/>
        <v>1136.3263333333332</v>
      </c>
      <c r="F61" s="9">
        <f t="shared" si="3"/>
        <v>978.43744444444417</v>
      </c>
      <c r="G61" s="9">
        <f t="shared" si="4"/>
        <v>865.65966666666657</v>
      </c>
      <c r="H61" s="9">
        <f t="shared" si="5"/>
        <v>781.0763333333332</v>
      </c>
      <c r="I61" s="9">
        <f t="shared" si="6"/>
        <v>715.28929629629624</v>
      </c>
      <c r="J61" s="9">
        <f t="shared" si="7"/>
        <v>662.65966666666657</v>
      </c>
    </row>
    <row r="62" spans="1:10">
      <c r="A62" s="10">
        <f t="shared" si="10"/>
        <v>57000</v>
      </c>
      <c r="B62" s="9">
        <f t="shared" si="0"/>
        <v>2602.9928749999999</v>
      </c>
      <c r="C62" s="9">
        <f t="shared" si="9"/>
        <v>1799.4512083333332</v>
      </c>
      <c r="D62" s="9">
        <f t="shared" si="1"/>
        <v>1397.6803749999997</v>
      </c>
      <c r="E62" s="9">
        <f t="shared" si="2"/>
        <v>1156.6178749999999</v>
      </c>
      <c r="F62" s="9">
        <f t="shared" si="3"/>
        <v>995.90954166666666</v>
      </c>
      <c r="G62" s="9">
        <f t="shared" si="4"/>
        <v>881.11787500000003</v>
      </c>
      <c r="H62" s="9">
        <f t="shared" si="5"/>
        <v>795.02412499999991</v>
      </c>
      <c r="I62" s="9">
        <f t="shared" si="6"/>
        <v>728.06231944444437</v>
      </c>
      <c r="J62" s="9">
        <f t="shared" si="7"/>
        <v>674.49287499999991</v>
      </c>
    </row>
    <row r="63" spans="1:10">
      <c r="A63" s="10">
        <f t="shared" si="10"/>
        <v>58000</v>
      </c>
      <c r="B63" s="9">
        <f t="shared" si="0"/>
        <v>2648.6594166666664</v>
      </c>
      <c r="C63" s="9">
        <f t="shared" si="9"/>
        <v>1831.0205277777775</v>
      </c>
      <c r="D63" s="9">
        <f t="shared" si="1"/>
        <v>1422.2010833333331</v>
      </c>
      <c r="E63" s="9">
        <f t="shared" si="2"/>
        <v>1176.9094166666666</v>
      </c>
      <c r="F63" s="9">
        <f t="shared" si="3"/>
        <v>1013.3816388888888</v>
      </c>
      <c r="G63" s="9">
        <f t="shared" si="4"/>
        <v>896.57608333333314</v>
      </c>
      <c r="H63" s="9">
        <f t="shared" si="5"/>
        <v>808.97191666666674</v>
      </c>
      <c r="I63" s="9">
        <f t="shared" si="6"/>
        <v>740.83534259259261</v>
      </c>
      <c r="J63" s="9">
        <f t="shared" si="7"/>
        <v>686.32608333333326</v>
      </c>
    </row>
    <row r="64" spans="1:10">
      <c r="A64" s="10">
        <f t="shared" si="10"/>
        <v>59000</v>
      </c>
      <c r="B64" s="9">
        <f t="shared" si="0"/>
        <v>2694.3259583333329</v>
      </c>
      <c r="C64" s="9">
        <f t="shared" si="9"/>
        <v>1862.589847222222</v>
      </c>
      <c r="D64" s="9">
        <f t="shared" si="1"/>
        <v>1446.7217916666664</v>
      </c>
      <c r="E64" s="9">
        <f t="shared" si="2"/>
        <v>1197.2009583333333</v>
      </c>
      <c r="F64" s="9">
        <f t="shared" si="3"/>
        <v>1030.8537361111112</v>
      </c>
      <c r="G64" s="9">
        <f t="shared" si="4"/>
        <v>912.0342916666666</v>
      </c>
      <c r="H64" s="9">
        <f t="shared" si="5"/>
        <v>822.91970833333323</v>
      </c>
      <c r="I64" s="9">
        <f t="shared" si="6"/>
        <v>753.60836574074062</v>
      </c>
      <c r="J64" s="9">
        <f t="shared" si="7"/>
        <v>698.1592916666666</v>
      </c>
    </row>
    <row r="65" spans="1:10">
      <c r="A65" s="10">
        <f t="shared" si="10"/>
        <v>60000</v>
      </c>
      <c r="B65" s="9">
        <f t="shared" si="0"/>
        <v>2739.9924999999998</v>
      </c>
      <c r="C65" s="9">
        <f t="shared" si="9"/>
        <v>1894.1591666666666</v>
      </c>
      <c r="D65" s="9">
        <f t="shared" si="1"/>
        <v>1471.2424999999998</v>
      </c>
      <c r="E65" s="9">
        <f t="shared" si="2"/>
        <v>1217.4924999999998</v>
      </c>
      <c r="F65" s="9">
        <f t="shared" si="3"/>
        <v>1048.3258333333331</v>
      </c>
      <c r="G65" s="9">
        <f t="shared" si="4"/>
        <v>927.49249999999995</v>
      </c>
      <c r="H65" s="9">
        <f t="shared" si="5"/>
        <v>836.86749999999995</v>
      </c>
      <c r="I65" s="9">
        <f t="shared" si="6"/>
        <v>766.38138888888875</v>
      </c>
      <c r="J65" s="9">
        <f t="shared" si="7"/>
        <v>709.99249999999995</v>
      </c>
    </row>
    <row r="66" spans="1:10">
      <c r="A66" s="10">
        <f t="shared" si="10"/>
        <v>61000</v>
      </c>
      <c r="B66" s="9">
        <f t="shared" si="0"/>
        <v>2785.6590416666663</v>
      </c>
      <c r="C66" s="9">
        <f t="shared" si="9"/>
        <v>1925.7284861111109</v>
      </c>
      <c r="D66" s="9">
        <f t="shared" si="1"/>
        <v>1495.7632083333333</v>
      </c>
      <c r="E66" s="9">
        <f t="shared" si="2"/>
        <v>1237.7840416666666</v>
      </c>
      <c r="F66" s="9">
        <f t="shared" si="3"/>
        <v>1065.7979305555555</v>
      </c>
      <c r="G66" s="9">
        <f t="shared" si="4"/>
        <v>942.9507083333333</v>
      </c>
      <c r="H66" s="9">
        <f t="shared" si="5"/>
        <v>850.81529166666655</v>
      </c>
      <c r="I66" s="9">
        <f t="shared" si="6"/>
        <v>779.15441203703699</v>
      </c>
      <c r="J66" s="9">
        <f t="shared" si="7"/>
        <v>721.82570833333318</v>
      </c>
    </row>
    <row r="67" spans="1:10">
      <c r="A67" s="10">
        <f t="shared" si="10"/>
        <v>62000</v>
      </c>
      <c r="B67" s="9">
        <f t="shared" si="0"/>
        <v>2831.3255833333333</v>
      </c>
      <c r="C67" s="9">
        <f t="shared" si="9"/>
        <v>1957.2978055555552</v>
      </c>
      <c r="D67" s="9">
        <f t="shared" si="1"/>
        <v>1520.2839166666665</v>
      </c>
      <c r="E67" s="9">
        <f t="shared" si="2"/>
        <v>1258.0755833333333</v>
      </c>
      <c r="F67" s="9">
        <f t="shared" si="3"/>
        <v>1083.2700277777778</v>
      </c>
      <c r="G67" s="9">
        <f t="shared" si="4"/>
        <v>958.40891666666664</v>
      </c>
      <c r="H67" s="9">
        <f t="shared" si="5"/>
        <v>864.76308333333316</v>
      </c>
      <c r="I67" s="9">
        <f t="shared" si="6"/>
        <v>791.927435185185</v>
      </c>
      <c r="J67" s="9">
        <f t="shared" si="7"/>
        <v>733.65891666666664</v>
      </c>
    </row>
    <row r="68" spans="1:10">
      <c r="A68" s="10">
        <f t="shared" si="10"/>
        <v>63000</v>
      </c>
      <c r="B68" s="9">
        <f t="shared" si="0"/>
        <v>2876.9921249999998</v>
      </c>
      <c r="C68" s="9">
        <f t="shared" si="9"/>
        <v>1988.867125</v>
      </c>
      <c r="D68" s="9">
        <f t="shared" si="1"/>
        <v>1544.804625</v>
      </c>
      <c r="E68" s="9">
        <f t="shared" si="2"/>
        <v>1278.3671249999998</v>
      </c>
      <c r="F68" s="9">
        <f t="shared" si="3"/>
        <v>1100.7421249999998</v>
      </c>
      <c r="G68" s="9">
        <f t="shared" si="4"/>
        <v>973.86712499999976</v>
      </c>
      <c r="H68" s="9">
        <f t="shared" si="5"/>
        <v>878.71087499999999</v>
      </c>
      <c r="I68" s="9">
        <f t="shared" si="6"/>
        <v>804.70045833333336</v>
      </c>
      <c r="J68" s="9">
        <f t="shared" si="7"/>
        <v>745.49212499999999</v>
      </c>
    </row>
    <row r="69" spans="1:10">
      <c r="A69" s="10">
        <f t="shared" si="10"/>
        <v>64000</v>
      </c>
      <c r="B69" s="9">
        <f t="shared" si="0"/>
        <v>2922.6586666666662</v>
      </c>
      <c r="C69" s="9">
        <f t="shared" si="9"/>
        <v>2020.4364444444443</v>
      </c>
      <c r="D69" s="9">
        <f t="shared" si="1"/>
        <v>1569.325333333333</v>
      </c>
      <c r="E69" s="9">
        <f t="shared" si="2"/>
        <v>1298.6586666666665</v>
      </c>
      <c r="F69" s="9">
        <f t="shared" si="3"/>
        <v>1118.2142222222221</v>
      </c>
      <c r="G69" s="9">
        <f t="shared" si="4"/>
        <v>989.32533333333322</v>
      </c>
      <c r="H69" s="9">
        <f t="shared" si="5"/>
        <v>892.65866666666659</v>
      </c>
      <c r="I69" s="9">
        <f t="shared" si="6"/>
        <v>817.47348148148137</v>
      </c>
      <c r="J69" s="9">
        <f t="shared" si="7"/>
        <v>757.32533333333322</v>
      </c>
    </row>
    <row r="70" spans="1:10">
      <c r="A70" s="10">
        <f t="shared" si="10"/>
        <v>65000</v>
      </c>
      <c r="B70" s="9">
        <f t="shared" si="0"/>
        <v>2968.3252083333332</v>
      </c>
      <c r="C70" s="9">
        <f t="shared" si="9"/>
        <v>2052.0057638888889</v>
      </c>
      <c r="D70" s="9">
        <f t="shared" si="1"/>
        <v>1593.8460416666667</v>
      </c>
      <c r="E70" s="9">
        <f t="shared" si="2"/>
        <v>1318.9502083333332</v>
      </c>
      <c r="F70" s="9">
        <f t="shared" si="3"/>
        <v>1135.6863194444443</v>
      </c>
      <c r="G70" s="9">
        <f t="shared" si="4"/>
        <v>1004.7835416666666</v>
      </c>
      <c r="H70" s="9">
        <f t="shared" si="5"/>
        <v>906.60645833333331</v>
      </c>
      <c r="I70" s="9">
        <f t="shared" si="6"/>
        <v>830.2465046296295</v>
      </c>
      <c r="J70" s="9">
        <f t="shared" si="7"/>
        <v>769.15854166666657</v>
      </c>
    </row>
    <row r="71" spans="1:10">
      <c r="A71" s="10">
        <f t="shared" si="10"/>
        <v>66000</v>
      </c>
      <c r="B71" s="9">
        <f t="shared" si="0"/>
        <v>3013.9917500000001</v>
      </c>
      <c r="C71" s="9">
        <f t="shared" si="9"/>
        <v>2083.5750833333332</v>
      </c>
      <c r="D71" s="9">
        <f t="shared" si="1"/>
        <v>1618.3667499999999</v>
      </c>
      <c r="E71" s="9">
        <f t="shared" si="2"/>
        <v>1339.2417499999999</v>
      </c>
      <c r="F71" s="9">
        <f t="shared" si="3"/>
        <v>1153.1584166666664</v>
      </c>
      <c r="G71" s="9">
        <f t="shared" si="4"/>
        <v>1020.2417499999999</v>
      </c>
      <c r="H71" s="9">
        <f t="shared" si="5"/>
        <v>920.5542499999998</v>
      </c>
      <c r="I71" s="9">
        <f t="shared" si="6"/>
        <v>843.01952777777774</v>
      </c>
      <c r="J71" s="9">
        <f t="shared" si="7"/>
        <v>780.99175000000002</v>
      </c>
    </row>
    <row r="72" spans="1:10">
      <c r="A72" s="10">
        <f t="shared" si="10"/>
        <v>67000</v>
      </c>
      <c r="B72" s="9">
        <f t="shared" ref="B72:B111" si="11">((A72*$B$6*$B$5+A72)/$B$5)*$K$3</f>
        <v>3059.6582916666666</v>
      </c>
      <c r="C72" s="9">
        <f t="shared" si="9"/>
        <v>2115.1444027777775</v>
      </c>
      <c r="D72" s="9">
        <f t="shared" ref="D72:D111" si="12">((A72*$B$6*$D$5+A72)/$D$5)*$K$3</f>
        <v>1642.8874583333331</v>
      </c>
      <c r="E72" s="9">
        <f t="shared" ref="E72:E111" si="13">((A72*$E$6*$E$5+A72)/$E$5)*$K$3</f>
        <v>1359.5332916666664</v>
      </c>
      <c r="F72" s="9">
        <f t="shared" ref="F72:F111" si="14">((A72*$E$6*$F$5+A72)/$F$5)*$K$3</f>
        <v>1170.6305138888888</v>
      </c>
      <c r="G72" s="9">
        <f t="shared" ref="G72:G111" si="15">((A72*$E$6*$G$5+A72)/$G$5)*$K$3</f>
        <v>1035.6999583333334</v>
      </c>
      <c r="H72" s="9">
        <f t="shared" ref="H72:H104" si="16">((A72*$E$6*$H$5+A72)/$H$5)*$K$3</f>
        <v>934.50204166666651</v>
      </c>
      <c r="I72" s="9">
        <f t="shared" ref="I72:I111" si="17">((A72*$E$6*$I$5+A72)/$I$5)*$K$3</f>
        <v>855.79255092592575</v>
      </c>
      <c r="J72" s="9">
        <f t="shared" ref="J72:J111" si="18">((A72*$E$6*$J$5+A72)/$J$5)*$K$3</f>
        <v>792.82495833333326</v>
      </c>
    </row>
    <row r="73" spans="1:10">
      <c r="A73" s="10">
        <f t="shared" si="10"/>
        <v>68000</v>
      </c>
      <c r="B73" s="9">
        <f t="shared" si="11"/>
        <v>3105.3248333333327</v>
      </c>
      <c r="C73" s="9">
        <f t="shared" si="9"/>
        <v>2146.7137222222223</v>
      </c>
      <c r="D73" s="9">
        <f t="shared" si="12"/>
        <v>1667.4081666666666</v>
      </c>
      <c r="E73" s="9">
        <f t="shared" si="13"/>
        <v>1379.8248333333333</v>
      </c>
      <c r="F73" s="9">
        <f t="shared" si="14"/>
        <v>1188.1026111111109</v>
      </c>
      <c r="G73" s="9">
        <f t="shared" si="15"/>
        <v>1051.1581666666666</v>
      </c>
      <c r="H73" s="9">
        <f t="shared" si="16"/>
        <v>948.44983333333334</v>
      </c>
      <c r="I73" s="9">
        <f t="shared" si="17"/>
        <v>868.56557407407411</v>
      </c>
      <c r="J73" s="9">
        <f t="shared" si="18"/>
        <v>804.6581666666666</v>
      </c>
    </row>
    <row r="74" spans="1:10">
      <c r="A74" s="10">
        <f t="shared" si="10"/>
        <v>69000</v>
      </c>
      <c r="B74" s="9">
        <f t="shared" si="11"/>
        <v>3150.9913749999996</v>
      </c>
      <c r="C74" s="9">
        <f t="shared" si="9"/>
        <v>2178.2830416666666</v>
      </c>
      <c r="D74" s="9">
        <f t="shared" si="12"/>
        <v>1691.9288749999998</v>
      </c>
      <c r="E74" s="9">
        <f t="shared" si="13"/>
        <v>1400.1163749999998</v>
      </c>
      <c r="F74" s="9">
        <f t="shared" si="14"/>
        <v>1205.5747083333333</v>
      </c>
      <c r="G74" s="9">
        <f t="shared" si="15"/>
        <v>1066.6163749999998</v>
      </c>
      <c r="H74" s="9">
        <f t="shared" si="16"/>
        <v>962.39762499999995</v>
      </c>
      <c r="I74" s="9">
        <f t="shared" si="17"/>
        <v>881.33859722222212</v>
      </c>
      <c r="J74" s="9">
        <f t="shared" si="18"/>
        <v>816.49137499999983</v>
      </c>
    </row>
    <row r="75" spans="1:10">
      <c r="A75" s="10">
        <f t="shared" si="10"/>
        <v>70000</v>
      </c>
      <c r="B75" s="9">
        <f t="shared" si="11"/>
        <v>3196.6579166666661</v>
      </c>
      <c r="C75" s="9">
        <f t="shared" si="9"/>
        <v>2209.8523611111109</v>
      </c>
      <c r="D75" s="9">
        <f t="shared" si="12"/>
        <v>1716.4495833333331</v>
      </c>
      <c r="E75" s="9">
        <f t="shared" si="13"/>
        <v>1420.4079166666666</v>
      </c>
      <c r="F75" s="9">
        <f t="shared" si="14"/>
        <v>1223.0468055555555</v>
      </c>
      <c r="G75" s="9">
        <f t="shared" si="15"/>
        <v>1082.0745833333331</v>
      </c>
      <c r="H75" s="9">
        <f t="shared" si="16"/>
        <v>976.34541666666655</v>
      </c>
      <c r="I75" s="9">
        <f t="shared" si="17"/>
        <v>894.11162037037025</v>
      </c>
      <c r="J75" s="9">
        <f t="shared" si="18"/>
        <v>828.32458333333329</v>
      </c>
    </row>
    <row r="76" spans="1:10">
      <c r="A76" s="10">
        <f t="shared" si="10"/>
        <v>71000</v>
      </c>
      <c r="B76" s="9">
        <f t="shared" si="11"/>
        <v>3242.324458333333</v>
      </c>
      <c r="C76" s="9">
        <f t="shared" si="9"/>
        <v>2241.4216805555552</v>
      </c>
      <c r="D76" s="9">
        <f t="shared" si="12"/>
        <v>1740.9702916666665</v>
      </c>
      <c r="E76" s="9">
        <f t="shared" si="13"/>
        <v>1440.6994583333333</v>
      </c>
      <c r="F76" s="9">
        <f t="shared" si="14"/>
        <v>1240.5189027777776</v>
      </c>
      <c r="G76" s="9">
        <f t="shared" si="15"/>
        <v>1097.5327916666665</v>
      </c>
      <c r="H76" s="9">
        <f t="shared" si="16"/>
        <v>990.29320833333315</v>
      </c>
      <c r="I76" s="9">
        <f t="shared" si="17"/>
        <v>906.88464351851849</v>
      </c>
      <c r="J76" s="9">
        <f t="shared" si="18"/>
        <v>840.15779166666664</v>
      </c>
    </row>
    <row r="77" spans="1:10">
      <c r="A77" s="10">
        <f t="shared" si="10"/>
        <v>72000</v>
      </c>
      <c r="B77" s="9">
        <f t="shared" si="11"/>
        <v>3287.991</v>
      </c>
      <c r="C77" s="9">
        <f t="shared" si="9"/>
        <v>2272.9909999999995</v>
      </c>
      <c r="D77" s="9">
        <f t="shared" si="12"/>
        <v>1765.4909999999998</v>
      </c>
      <c r="E77" s="9">
        <f t="shared" si="13"/>
        <v>1460.991</v>
      </c>
      <c r="F77" s="9">
        <f t="shared" si="14"/>
        <v>1257.991</v>
      </c>
      <c r="G77" s="9">
        <f t="shared" si="15"/>
        <v>1112.991</v>
      </c>
      <c r="H77" s="9">
        <f t="shared" si="16"/>
        <v>1004.2409999999999</v>
      </c>
      <c r="I77" s="9">
        <f t="shared" si="17"/>
        <v>919.6576666666665</v>
      </c>
      <c r="J77" s="9">
        <f t="shared" si="18"/>
        <v>851.99099999999987</v>
      </c>
    </row>
    <row r="78" spans="1:10">
      <c r="A78" s="10">
        <f t="shared" si="10"/>
        <v>73000</v>
      </c>
      <c r="B78" s="9">
        <f t="shared" si="11"/>
        <v>3333.657541666666</v>
      </c>
      <c r="C78" s="9">
        <f t="shared" ref="C78:C111" si="19">((A78*$B$6*$C$5+A78)/$C$5)*$K$3</f>
        <v>2304.5603194444443</v>
      </c>
      <c r="D78" s="9">
        <f t="shared" si="12"/>
        <v>1790.0117083333332</v>
      </c>
      <c r="E78" s="9">
        <f t="shared" si="13"/>
        <v>1481.2825416666665</v>
      </c>
      <c r="F78" s="9">
        <f t="shared" si="14"/>
        <v>1275.4630972222221</v>
      </c>
      <c r="G78" s="9">
        <f t="shared" si="15"/>
        <v>1128.4492083333332</v>
      </c>
      <c r="H78" s="9">
        <f t="shared" si="16"/>
        <v>1018.1887916666667</v>
      </c>
      <c r="I78" s="9">
        <f t="shared" si="17"/>
        <v>932.43068981481485</v>
      </c>
      <c r="J78" s="9">
        <f t="shared" si="18"/>
        <v>863.82420833333322</v>
      </c>
    </row>
    <row r="79" spans="1:10">
      <c r="A79" s="10">
        <f t="shared" si="10"/>
        <v>74000</v>
      </c>
      <c r="B79" s="9">
        <f t="shared" si="11"/>
        <v>3379.324083333333</v>
      </c>
      <c r="C79" s="9">
        <f t="shared" si="19"/>
        <v>2336.1296388888891</v>
      </c>
      <c r="D79" s="9">
        <f t="shared" si="12"/>
        <v>1814.5324166666662</v>
      </c>
      <c r="E79" s="9">
        <f t="shared" si="13"/>
        <v>1501.5740833333332</v>
      </c>
      <c r="F79" s="9">
        <f t="shared" si="14"/>
        <v>1292.9351944444443</v>
      </c>
      <c r="G79" s="9">
        <f t="shared" si="15"/>
        <v>1143.9074166666664</v>
      </c>
      <c r="H79" s="9">
        <f t="shared" si="16"/>
        <v>1032.1365833333332</v>
      </c>
      <c r="I79" s="9">
        <f t="shared" si="17"/>
        <v>945.20371296296287</v>
      </c>
      <c r="J79" s="9">
        <f t="shared" si="18"/>
        <v>875.65741666666656</v>
      </c>
    </row>
    <row r="80" spans="1:10">
      <c r="A80" s="10">
        <f t="shared" si="10"/>
        <v>75000</v>
      </c>
      <c r="B80" s="9">
        <f t="shared" si="11"/>
        <v>3424.9906249999995</v>
      </c>
      <c r="C80" s="9">
        <f t="shared" si="19"/>
        <v>2367.6989583333334</v>
      </c>
      <c r="D80" s="9">
        <f t="shared" si="12"/>
        <v>1839.0531249999999</v>
      </c>
      <c r="E80" s="9">
        <f t="shared" si="13"/>
        <v>1521.8656249999999</v>
      </c>
      <c r="F80" s="9">
        <f t="shared" si="14"/>
        <v>1310.4072916666667</v>
      </c>
      <c r="G80" s="9">
        <f t="shared" si="15"/>
        <v>1159.3656249999999</v>
      </c>
      <c r="H80" s="9">
        <f t="shared" si="16"/>
        <v>1046.0843749999999</v>
      </c>
      <c r="I80" s="9">
        <f t="shared" si="17"/>
        <v>957.97673611111099</v>
      </c>
      <c r="J80" s="9">
        <f t="shared" si="18"/>
        <v>887.49062499999991</v>
      </c>
    </row>
    <row r="81" spans="1:10">
      <c r="A81" s="10">
        <f t="shared" si="10"/>
        <v>76000</v>
      </c>
      <c r="B81" s="9">
        <f t="shared" si="11"/>
        <v>3470.6571666666664</v>
      </c>
      <c r="C81" s="9">
        <f t="shared" si="19"/>
        <v>2399.2682777777777</v>
      </c>
      <c r="D81" s="9">
        <f t="shared" si="12"/>
        <v>1863.5738333333334</v>
      </c>
      <c r="E81" s="9">
        <f t="shared" si="13"/>
        <v>1542.1571666666664</v>
      </c>
      <c r="F81" s="9">
        <f t="shared" si="14"/>
        <v>1327.8793888888886</v>
      </c>
      <c r="G81" s="9">
        <f t="shared" si="15"/>
        <v>1174.8238333333334</v>
      </c>
      <c r="H81" s="9">
        <f t="shared" si="16"/>
        <v>1060.0321666666664</v>
      </c>
      <c r="I81" s="9">
        <f t="shared" si="17"/>
        <v>970.74975925925924</v>
      </c>
      <c r="J81" s="9">
        <f t="shared" si="18"/>
        <v>899.32383333333325</v>
      </c>
    </row>
    <row r="82" spans="1:10">
      <c r="A82" s="10">
        <f t="shared" si="10"/>
        <v>77000</v>
      </c>
      <c r="B82" s="9">
        <f t="shared" si="11"/>
        <v>3516.3237083333333</v>
      </c>
      <c r="C82" s="9">
        <f t="shared" si="19"/>
        <v>2430.837597222222</v>
      </c>
      <c r="D82" s="9">
        <f t="shared" si="12"/>
        <v>1888.0945416666664</v>
      </c>
      <c r="E82" s="9">
        <f t="shared" si="13"/>
        <v>1562.4487083333331</v>
      </c>
      <c r="F82" s="9">
        <f t="shared" si="14"/>
        <v>1345.3514861111109</v>
      </c>
      <c r="G82" s="9">
        <f t="shared" si="15"/>
        <v>1190.2820416666668</v>
      </c>
      <c r="H82" s="9">
        <f t="shared" si="16"/>
        <v>1073.9799583333333</v>
      </c>
      <c r="I82" s="9">
        <f t="shared" si="17"/>
        <v>983.52278240740725</v>
      </c>
      <c r="J82" s="9">
        <f t="shared" si="18"/>
        <v>911.1570416666666</v>
      </c>
    </row>
    <row r="83" spans="1:10">
      <c r="A83" s="10">
        <f t="shared" si="10"/>
        <v>78000</v>
      </c>
      <c r="B83" s="9">
        <f t="shared" si="11"/>
        <v>3561.9902499999994</v>
      </c>
      <c r="C83" s="9">
        <f t="shared" si="19"/>
        <v>2462.4069166666668</v>
      </c>
      <c r="D83" s="9">
        <f t="shared" si="12"/>
        <v>1912.6152500000001</v>
      </c>
      <c r="E83" s="9">
        <f t="shared" si="13"/>
        <v>1582.7402499999998</v>
      </c>
      <c r="F83" s="9">
        <f t="shared" si="14"/>
        <v>1362.8235833333333</v>
      </c>
      <c r="G83" s="9">
        <f t="shared" si="15"/>
        <v>1205.7402499999998</v>
      </c>
      <c r="H83" s="9">
        <f t="shared" si="16"/>
        <v>1087.9277500000001</v>
      </c>
      <c r="I83" s="9">
        <f t="shared" si="17"/>
        <v>996.29580555555526</v>
      </c>
      <c r="J83" s="9">
        <f t="shared" si="18"/>
        <v>922.99024999999995</v>
      </c>
    </row>
    <row r="84" spans="1:10">
      <c r="A84" s="10">
        <f t="shared" si="10"/>
        <v>79000</v>
      </c>
      <c r="B84" s="9">
        <f t="shared" si="11"/>
        <v>3607.6567916666663</v>
      </c>
      <c r="C84" s="9">
        <f t="shared" si="19"/>
        <v>2493.9762361111111</v>
      </c>
      <c r="D84" s="9">
        <f t="shared" si="12"/>
        <v>1937.1359583333331</v>
      </c>
      <c r="E84" s="9">
        <f t="shared" si="13"/>
        <v>1603.0317916666665</v>
      </c>
      <c r="F84" s="9">
        <f t="shared" si="14"/>
        <v>1380.2956805555555</v>
      </c>
      <c r="G84" s="9">
        <f t="shared" si="15"/>
        <v>1221.1984583333333</v>
      </c>
      <c r="H84" s="9">
        <f t="shared" si="16"/>
        <v>1101.8755416666665</v>
      </c>
      <c r="I84" s="9">
        <f t="shared" si="17"/>
        <v>1009.0688287037036</v>
      </c>
      <c r="J84" s="9">
        <f t="shared" si="18"/>
        <v>934.82345833333329</v>
      </c>
    </row>
    <row r="85" spans="1:10">
      <c r="A85" s="10">
        <f t="shared" si="10"/>
        <v>80000</v>
      </c>
      <c r="B85" s="9">
        <f t="shared" si="11"/>
        <v>3653.3233333333333</v>
      </c>
      <c r="C85" s="9">
        <f t="shared" si="19"/>
        <v>2525.5455555555554</v>
      </c>
      <c r="D85" s="9">
        <f t="shared" si="12"/>
        <v>1961.6566666666665</v>
      </c>
      <c r="E85" s="9">
        <f t="shared" si="13"/>
        <v>1623.323333333333</v>
      </c>
      <c r="F85" s="9">
        <f t="shared" si="14"/>
        <v>1397.7677777777776</v>
      </c>
      <c r="G85" s="9">
        <f t="shared" si="15"/>
        <v>1236.6566666666665</v>
      </c>
      <c r="H85" s="9">
        <f t="shared" si="16"/>
        <v>1115.823333333333</v>
      </c>
      <c r="I85" s="9">
        <f t="shared" si="17"/>
        <v>1021.8418518518517</v>
      </c>
      <c r="J85" s="9">
        <f t="shared" si="18"/>
        <v>946.65666666666652</v>
      </c>
    </row>
    <row r="86" spans="1:10">
      <c r="A86" s="10">
        <f t="shared" si="10"/>
        <v>81000</v>
      </c>
      <c r="B86" s="9">
        <f t="shared" si="11"/>
        <v>3698.9898749999998</v>
      </c>
      <c r="C86" s="9">
        <f t="shared" si="19"/>
        <v>2557.1148749999998</v>
      </c>
      <c r="D86" s="9">
        <f t="shared" si="12"/>
        <v>1986.1773749999998</v>
      </c>
      <c r="E86" s="9">
        <f t="shared" si="13"/>
        <v>1643.614875</v>
      </c>
      <c r="F86" s="9">
        <f t="shared" si="14"/>
        <v>1415.2398749999998</v>
      </c>
      <c r="G86" s="9">
        <f t="shared" si="15"/>
        <v>1252.1148749999998</v>
      </c>
      <c r="H86" s="9">
        <f t="shared" si="16"/>
        <v>1129.771125</v>
      </c>
      <c r="I86" s="9">
        <f t="shared" si="17"/>
        <v>1034.614875</v>
      </c>
      <c r="J86" s="9">
        <f t="shared" si="18"/>
        <v>958.48987499999998</v>
      </c>
    </row>
    <row r="87" spans="1:10">
      <c r="A87" s="10">
        <f t="shared" si="10"/>
        <v>82000</v>
      </c>
      <c r="B87" s="9">
        <f t="shared" si="11"/>
        <v>3744.6564166666667</v>
      </c>
      <c r="C87" s="9">
        <f t="shared" si="19"/>
        <v>2588.6841944444441</v>
      </c>
      <c r="D87" s="9">
        <f t="shared" si="12"/>
        <v>2010.6980833333332</v>
      </c>
      <c r="E87" s="9">
        <f t="shared" si="13"/>
        <v>1663.9064166666665</v>
      </c>
      <c r="F87" s="9">
        <f t="shared" si="14"/>
        <v>1432.7119722222221</v>
      </c>
      <c r="G87" s="9">
        <f t="shared" si="15"/>
        <v>1267.5730833333332</v>
      </c>
      <c r="H87" s="9">
        <f t="shared" si="16"/>
        <v>1143.7189166666665</v>
      </c>
      <c r="I87" s="9">
        <f t="shared" si="17"/>
        <v>1047.387898148148</v>
      </c>
      <c r="J87" s="9">
        <f t="shared" si="18"/>
        <v>970.32308333333322</v>
      </c>
    </row>
    <row r="88" spans="1:10">
      <c r="A88" s="10">
        <f t="shared" si="10"/>
        <v>83000</v>
      </c>
      <c r="B88" s="9">
        <f t="shared" si="11"/>
        <v>3790.3229583333327</v>
      </c>
      <c r="C88" s="9">
        <f t="shared" si="19"/>
        <v>2620.2535138888888</v>
      </c>
      <c r="D88" s="9">
        <f t="shared" si="12"/>
        <v>2035.2187916666664</v>
      </c>
      <c r="E88" s="9">
        <f t="shared" si="13"/>
        <v>1684.1979583333332</v>
      </c>
      <c r="F88" s="9">
        <f t="shared" si="14"/>
        <v>1450.1840694444443</v>
      </c>
      <c r="G88" s="9">
        <f t="shared" si="15"/>
        <v>1283.0312916666664</v>
      </c>
      <c r="H88" s="9">
        <f t="shared" si="16"/>
        <v>1157.6667083333332</v>
      </c>
      <c r="I88" s="9">
        <f t="shared" si="17"/>
        <v>1060.160921296296</v>
      </c>
      <c r="J88" s="9">
        <f t="shared" si="18"/>
        <v>982.15629166666656</v>
      </c>
    </row>
    <row r="89" spans="1:10">
      <c r="A89" s="10">
        <f t="shared" si="10"/>
        <v>84000</v>
      </c>
      <c r="B89" s="9">
        <f t="shared" si="11"/>
        <v>3835.9894999999992</v>
      </c>
      <c r="C89" s="9">
        <f t="shared" si="19"/>
        <v>2651.8228333333332</v>
      </c>
      <c r="D89" s="9">
        <f t="shared" si="12"/>
        <v>2059.7394999999997</v>
      </c>
      <c r="E89" s="9">
        <f t="shared" si="13"/>
        <v>1704.4894999999997</v>
      </c>
      <c r="F89" s="9">
        <f t="shared" si="14"/>
        <v>1467.6561666666666</v>
      </c>
      <c r="G89" s="9">
        <f t="shared" si="15"/>
        <v>1298.4894999999999</v>
      </c>
      <c r="H89" s="9">
        <f t="shared" si="16"/>
        <v>1171.6144999999999</v>
      </c>
      <c r="I89" s="9">
        <f t="shared" si="17"/>
        <v>1072.9339444444443</v>
      </c>
      <c r="J89" s="9">
        <f t="shared" si="18"/>
        <v>993.98949999999991</v>
      </c>
    </row>
    <row r="90" spans="1:10">
      <c r="A90" s="10">
        <f t="shared" si="10"/>
        <v>85000</v>
      </c>
      <c r="B90" s="9">
        <f t="shared" si="11"/>
        <v>3881.6560416666662</v>
      </c>
      <c r="C90" s="9">
        <f t="shared" si="19"/>
        <v>2683.3921527777779</v>
      </c>
      <c r="D90" s="9">
        <f t="shared" si="12"/>
        <v>2084.2602083333331</v>
      </c>
      <c r="E90" s="9">
        <f t="shared" si="13"/>
        <v>1724.7810416666666</v>
      </c>
      <c r="F90" s="9">
        <f t="shared" si="14"/>
        <v>1485.1282638888888</v>
      </c>
      <c r="G90" s="9">
        <f t="shared" si="15"/>
        <v>1313.9477083333331</v>
      </c>
      <c r="H90" s="9">
        <f t="shared" si="16"/>
        <v>1185.5622916666666</v>
      </c>
      <c r="I90" s="9">
        <f t="shared" si="17"/>
        <v>1085.7069675925925</v>
      </c>
      <c r="J90" s="9">
        <f t="shared" si="18"/>
        <v>1005.8227083333333</v>
      </c>
    </row>
    <row r="91" spans="1:10">
      <c r="A91" s="10">
        <f t="shared" ref="A91:A105" si="20">+A90+1000</f>
        <v>86000</v>
      </c>
      <c r="B91" s="9">
        <f t="shared" si="11"/>
        <v>3927.3225833333331</v>
      </c>
      <c r="C91" s="9">
        <f t="shared" si="19"/>
        <v>2714.9614722222223</v>
      </c>
      <c r="D91" s="9">
        <f t="shared" si="12"/>
        <v>2108.7809166666666</v>
      </c>
      <c r="E91" s="9">
        <f t="shared" si="13"/>
        <v>1745.0725833333331</v>
      </c>
      <c r="F91" s="9">
        <f t="shared" si="14"/>
        <v>1502.6003611111109</v>
      </c>
      <c r="G91" s="9">
        <f t="shared" si="15"/>
        <v>1329.4059166666666</v>
      </c>
      <c r="H91" s="9">
        <f t="shared" si="16"/>
        <v>1199.5100833333331</v>
      </c>
      <c r="I91" s="9">
        <f t="shared" si="17"/>
        <v>1098.4799907407407</v>
      </c>
      <c r="J91" s="9">
        <f t="shared" si="18"/>
        <v>1017.6559166666666</v>
      </c>
    </row>
    <row r="92" spans="1:10">
      <c r="A92" s="10">
        <f t="shared" si="20"/>
        <v>87000</v>
      </c>
      <c r="B92" s="9">
        <f t="shared" si="11"/>
        <v>3972.9891249999996</v>
      </c>
      <c r="C92" s="9">
        <f t="shared" si="19"/>
        <v>2746.5307916666661</v>
      </c>
      <c r="D92" s="9">
        <f t="shared" si="12"/>
        <v>2133.3016250000001</v>
      </c>
      <c r="E92" s="9">
        <f t="shared" si="13"/>
        <v>1765.3641249999998</v>
      </c>
      <c r="F92" s="9">
        <f t="shared" si="14"/>
        <v>1520.0724583333333</v>
      </c>
      <c r="G92" s="9">
        <f t="shared" si="15"/>
        <v>1344.8641250000001</v>
      </c>
      <c r="H92" s="9">
        <f t="shared" si="16"/>
        <v>1213.4578749999998</v>
      </c>
      <c r="I92" s="9">
        <f t="shared" si="17"/>
        <v>1111.2530138888887</v>
      </c>
      <c r="J92" s="9">
        <f t="shared" si="18"/>
        <v>1029.4891249999998</v>
      </c>
    </row>
    <row r="93" spans="1:10">
      <c r="A93" s="10">
        <f t="shared" si="20"/>
        <v>88000</v>
      </c>
      <c r="B93" s="9">
        <f t="shared" si="11"/>
        <v>4018.6556666666661</v>
      </c>
      <c r="C93" s="9">
        <f t="shared" si="19"/>
        <v>2778.1001111111109</v>
      </c>
      <c r="D93" s="9">
        <f t="shared" si="12"/>
        <v>2157.8223333333331</v>
      </c>
      <c r="E93" s="9">
        <f t="shared" si="13"/>
        <v>1785.6556666666665</v>
      </c>
      <c r="F93" s="9">
        <f t="shared" si="14"/>
        <v>1537.5445555555552</v>
      </c>
      <c r="G93" s="9">
        <f t="shared" si="15"/>
        <v>1360.3223333333333</v>
      </c>
      <c r="H93" s="9">
        <f t="shared" si="16"/>
        <v>1227.4056666666665</v>
      </c>
      <c r="I93" s="9">
        <f t="shared" si="17"/>
        <v>1124.0260370370368</v>
      </c>
      <c r="J93" s="9">
        <f t="shared" si="18"/>
        <v>1041.3223333333333</v>
      </c>
    </row>
    <row r="94" spans="1:10">
      <c r="A94" s="10">
        <f t="shared" si="20"/>
        <v>89000</v>
      </c>
      <c r="B94" s="9">
        <f t="shared" si="11"/>
        <v>4064.322208333333</v>
      </c>
      <c r="C94" s="9">
        <f t="shared" si="19"/>
        <v>2809.6694305555552</v>
      </c>
      <c r="D94" s="9">
        <f t="shared" si="12"/>
        <v>2182.3430416666665</v>
      </c>
      <c r="E94" s="9">
        <f t="shared" si="13"/>
        <v>1805.9472083333333</v>
      </c>
      <c r="F94" s="9">
        <f t="shared" si="14"/>
        <v>1555.0166527777778</v>
      </c>
      <c r="G94" s="9">
        <f t="shared" si="15"/>
        <v>1375.7805416666665</v>
      </c>
      <c r="H94" s="9">
        <f t="shared" si="16"/>
        <v>1241.3534583333333</v>
      </c>
      <c r="I94" s="9">
        <f t="shared" si="17"/>
        <v>1136.799060185185</v>
      </c>
      <c r="J94" s="9">
        <f t="shared" si="18"/>
        <v>1053.1555416666665</v>
      </c>
    </row>
    <row r="95" spans="1:10">
      <c r="A95" s="10">
        <f t="shared" si="20"/>
        <v>90000</v>
      </c>
      <c r="B95" s="9">
        <f t="shared" si="11"/>
        <v>4109.9887499999995</v>
      </c>
      <c r="C95" s="9">
        <f t="shared" si="19"/>
        <v>2841.2387499999995</v>
      </c>
      <c r="D95" s="9">
        <f t="shared" si="12"/>
        <v>2206.86375</v>
      </c>
      <c r="E95" s="9">
        <f t="shared" si="13"/>
        <v>1826.2387499999998</v>
      </c>
      <c r="F95" s="9">
        <f t="shared" si="14"/>
        <v>1572.4887499999998</v>
      </c>
      <c r="G95" s="9">
        <f t="shared" si="15"/>
        <v>1391.2387499999998</v>
      </c>
      <c r="H95" s="9">
        <f t="shared" si="16"/>
        <v>1255.30125</v>
      </c>
      <c r="I95" s="9">
        <f t="shared" si="17"/>
        <v>1149.5720833333332</v>
      </c>
      <c r="J95" s="9">
        <f t="shared" si="18"/>
        <v>1064.98875</v>
      </c>
    </row>
    <row r="96" spans="1:10">
      <c r="A96" s="10">
        <f t="shared" si="20"/>
        <v>91000</v>
      </c>
      <c r="B96" s="9">
        <f t="shared" si="11"/>
        <v>4155.655291666666</v>
      </c>
      <c r="C96" s="9">
        <f t="shared" si="19"/>
        <v>2872.8080694444438</v>
      </c>
      <c r="D96" s="9">
        <f t="shared" si="12"/>
        <v>2231.384458333333</v>
      </c>
      <c r="E96" s="9">
        <f t="shared" si="13"/>
        <v>1846.5302916666665</v>
      </c>
      <c r="F96" s="9">
        <f t="shared" si="14"/>
        <v>1589.9608472222219</v>
      </c>
      <c r="G96" s="9">
        <f t="shared" si="15"/>
        <v>1406.6969583333332</v>
      </c>
      <c r="H96" s="9">
        <f t="shared" si="16"/>
        <v>1269.2490416666665</v>
      </c>
      <c r="I96" s="9">
        <f t="shared" si="17"/>
        <v>1162.3451064814815</v>
      </c>
      <c r="J96" s="9">
        <f t="shared" si="18"/>
        <v>1076.8219583333332</v>
      </c>
    </row>
    <row r="97" spans="1:10">
      <c r="A97" s="10">
        <f t="shared" si="20"/>
        <v>92000</v>
      </c>
      <c r="B97" s="9">
        <f t="shared" si="11"/>
        <v>4201.3218333333334</v>
      </c>
      <c r="C97" s="9">
        <f t="shared" si="19"/>
        <v>2904.3773888888882</v>
      </c>
      <c r="D97" s="9">
        <f t="shared" si="12"/>
        <v>2255.9051666666664</v>
      </c>
      <c r="E97" s="9">
        <f t="shared" si="13"/>
        <v>1866.8218333333332</v>
      </c>
      <c r="F97" s="9">
        <f t="shared" si="14"/>
        <v>1607.4329444444445</v>
      </c>
      <c r="G97" s="9">
        <f t="shared" si="15"/>
        <v>1422.1551666666667</v>
      </c>
      <c r="H97" s="9">
        <f t="shared" si="16"/>
        <v>1283.1968333333332</v>
      </c>
      <c r="I97" s="9">
        <f t="shared" si="17"/>
        <v>1175.1181296296295</v>
      </c>
      <c r="J97" s="9">
        <f t="shared" si="18"/>
        <v>1088.6551666666664</v>
      </c>
    </row>
    <row r="98" spans="1:10">
      <c r="A98" s="10">
        <f t="shared" si="20"/>
        <v>93000</v>
      </c>
      <c r="B98" s="9">
        <f t="shared" si="11"/>
        <v>4246.988374999999</v>
      </c>
      <c r="C98" s="9">
        <f t="shared" si="19"/>
        <v>2935.9467083333329</v>
      </c>
      <c r="D98" s="9">
        <f t="shared" si="12"/>
        <v>2280.4258749999999</v>
      </c>
      <c r="E98" s="9">
        <f t="shared" si="13"/>
        <v>1887.1133749999997</v>
      </c>
      <c r="F98" s="9">
        <f t="shared" si="14"/>
        <v>1624.9050416666664</v>
      </c>
      <c r="G98" s="9">
        <f t="shared" si="15"/>
        <v>1437.6133749999997</v>
      </c>
      <c r="H98" s="9">
        <f t="shared" si="16"/>
        <v>1297.1446249999999</v>
      </c>
      <c r="I98" s="9">
        <f t="shared" si="17"/>
        <v>1187.8911527777775</v>
      </c>
      <c r="J98" s="9">
        <f t="shared" si="18"/>
        <v>1100.4883749999999</v>
      </c>
    </row>
    <row r="99" spans="1:10">
      <c r="A99" s="10">
        <f t="shared" si="20"/>
        <v>94000</v>
      </c>
      <c r="B99" s="9">
        <f t="shared" si="11"/>
        <v>4292.6549166666655</v>
      </c>
      <c r="C99" s="9">
        <f t="shared" si="19"/>
        <v>2967.5160277777773</v>
      </c>
      <c r="D99" s="9">
        <f t="shared" si="12"/>
        <v>2304.9465833333329</v>
      </c>
      <c r="E99" s="9">
        <f t="shared" si="13"/>
        <v>1907.4049166666666</v>
      </c>
      <c r="F99" s="9">
        <f t="shared" si="14"/>
        <v>1642.3771388888888</v>
      </c>
      <c r="G99" s="9">
        <f t="shared" si="15"/>
        <v>1453.0715833333331</v>
      </c>
      <c r="H99" s="9">
        <f t="shared" si="16"/>
        <v>1311.0924166666666</v>
      </c>
      <c r="I99" s="9">
        <f t="shared" si="17"/>
        <v>1200.6641759259257</v>
      </c>
      <c r="J99" s="9">
        <f t="shared" si="18"/>
        <v>1112.3215833333334</v>
      </c>
    </row>
    <row r="100" spans="1:10">
      <c r="A100" s="10">
        <f t="shared" si="20"/>
        <v>95000</v>
      </c>
      <c r="B100" s="9">
        <f t="shared" si="11"/>
        <v>4338.3214583333329</v>
      </c>
      <c r="C100" s="9">
        <f t="shared" si="19"/>
        <v>2999.0853472222216</v>
      </c>
      <c r="D100" s="9">
        <f t="shared" si="12"/>
        <v>2329.4672916666664</v>
      </c>
      <c r="E100" s="9">
        <f t="shared" si="13"/>
        <v>1927.6964583333331</v>
      </c>
      <c r="F100" s="9">
        <f t="shared" si="14"/>
        <v>1659.8492361111109</v>
      </c>
      <c r="G100" s="9">
        <f t="shared" si="15"/>
        <v>1468.5297916666666</v>
      </c>
      <c r="H100" s="9">
        <f t="shared" si="16"/>
        <v>1325.0402083333331</v>
      </c>
      <c r="I100" s="9">
        <f t="shared" si="17"/>
        <v>1213.437199074074</v>
      </c>
      <c r="J100" s="9">
        <f t="shared" si="18"/>
        <v>1124.1547916666666</v>
      </c>
    </row>
    <row r="101" spans="1:10">
      <c r="A101" s="10">
        <f t="shared" si="20"/>
        <v>96000</v>
      </c>
      <c r="B101" s="9">
        <f t="shared" si="11"/>
        <v>4383.9879999999994</v>
      </c>
      <c r="C101" s="9">
        <f t="shared" si="19"/>
        <v>3030.6546666666663</v>
      </c>
      <c r="D101" s="9">
        <f t="shared" si="12"/>
        <v>2353.9879999999998</v>
      </c>
      <c r="E101" s="9">
        <f t="shared" si="13"/>
        <v>1947.9879999999998</v>
      </c>
      <c r="F101" s="9">
        <f t="shared" si="14"/>
        <v>1677.3213333333331</v>
      </c>
      <c r="G101" s="9">
        <f t="shared" si="15"/>
        <v>1483.9879999999998</v>
      </c>
      <c r="H101" s="9">
        <f t="shared" si="16"/>
        <v>1338.9879999999998</v>
      </c>
      <c r="I101" s="9">
        <f t="shared" si="17"/>
        <v>1226.2102222222222</v>
      </c>
      <c r="J101" s="9">
        <f t="shared" si="18"/>
        <v>1135.9879999999998</v>
      </c>
    </row>
    <row r="102" spans="1:10">
      <c r="A102" s="10">
        <f t="shared" si="20"/>
        <v>97000</v>
      </c>
      <c r="B102" s="9">
        <f t="shared" si="11"/>
        <v>4429.6545416666659</v>
      </c>
      <c r="C102" s="9">
        <f t="shared" si="19"/>
        <v>3062.2239861111107</v>
      </c>
      <c r="D102" s="9">
        <f t="shared" si="12"/>
        <v>2378.5087083333328</v>
      </c>
      <c r="E102" s="9">
        <f t="shared" si="13"/>
        <v>1968.2795416666663</v>
      </c>
      <c r="F102" s="9">
        <f t="shared" si="14"/>
        <v>1694.7934305555555</v>
      </c>
      <c r="G102" s="9">
        <f t="shared" si="15"/>
        <v>1499.4462083333333</v>
      </c>
      <c r="H102" s="9">
        <f t="shared" si="16"/>
        <v>1352.9357916666665</v>
      </c>
      <c r="I102" s="9">
        <f t="shared" si="17"/>
        <v>1238.9832453703705</v>
      </c>
      <c r="J102" s="9">
        <f t="shared" si="18"/>
        <v>1147.8212083333333</v>
      </c>
    </row>
    <row r="103" spans="1:10">
      <c r="A103" s="10">
        <f t="shared" si="20"/>
        <v>98000</v>
      </c>
      <c r="B103" s="9">
        <f t="shared" si="11"/>
        <v>4475.3210833333333</v>
      </c>
      <c r="C103" s="9">
        <f t="shared" si="19"/>
        <v>3093.7933055555554</v>
      </c>
      <c r="D103" s="9">
        <f t="shared" si="12"/>
        <v>2403.0294166666667</v>
      </c>
      <c r="E103" s="9">
        <f t="shared" si="13"/>
        <v>1988.5710833333333</v>
      </c>
      <c r="F103" s="9">
        <f t="shared" si="14"/>
        <v>1712.2655277777776</v>
      </c>
      <c r="G103" s="9">
        <f t="shared" si="15"/>
        <v>1514.9044166666665</v>
      </c>
      <c r="H103" s="9">
        <f t="shared" si="16"/>
        <v>1366.8835833333333</v>
      </c>
      <c r="I103" s="9">
        <f t="shared" si="17"/>
        <v>1251.7562685185183</v>
      </c>
      <c r="J103" s="9">
        <f t="shared" si="18"/>
        <v>1159.6544166666665</v>
      </c>
    </row>
    <row r="104" spans="1:10">
      <c r="A104" s="10">
        <f t="shared" si="20"/>
        <v>99000</v>
      </c>
      <c r="B104" s="9">
        <f t="shared" si="11"/>
        <v>4520.9876249999998</v>
      </c>
      <c r="C104" s="9">
        <f t="shared" si="19"/>
        <v>3125.3626249999998</v>
      </c>
      <c r="D104" s="9">
        <f t="shared" si="12"/>
        <v>2427.5501249999993</v>
      </c>
      <c r="E104" s="9">
        <f t="shared" si="13"/>
        <v>2008.8626249999998</v>
      </c>
      <c r="F104" s="9">
        <f t="shared" si="14"/>
        <v>1729.737625</v>
      </c>
      <c r="G104" s="9">
        <f t="shared" si="15"/>
        <v>1530.362625</v>
      </c>
      <c r="H104" s="9">
        <f t="shared" si="16"/>
        <v>1380.8313749999998</v>
      </c>
      <c r="I104" s="9">
        <f t="shared" si="17"/>
        <v>1264.5292916666665</v>
      </c>
      <c r="J104" s="9">
        <f t="shared" si="18"/>
        <v>1171.4876249999998</v>
      </c>
    </row>
    <row r="105" spans="1:10">
      <c r="A105" s="10">
        <f t="shared" si="20"/>
        <v>100000</v>
      </c>
      <c r="B105" s="9">
        <f t="shared" si="11"/>
        <v>4566.6541666666662</v>
      </c>
      <c r="C105" s="9">
        <f t="shared" si="19"/>
        <v>3156.9319444444441</v>
      </c>
      <c r="D105" s="9">
        <f t="shared" si="12"/>
        <v>2452.0708333333332</v>
      </c>
      <c r="E105" s="9">
        <f t="shared" si="13"/>
        <v>2029.1541666666665</v>
      </c>
      <c r="F105" s="9">
        <f t="shared" si="14"/>
        <v>1747.2097222222221</v>
      </c>
      <c r="G105" s="9">
        <f t="shared" si="15"/>
        <v>1545.820833333333</v>
      </c>
      <c r="H105" s="9">
        <f>((A105*$E$6*$H$5+A105)/$H$5)*$K$3</f>
        <v>1394.7791666666667</v>
      </c>
      <c r="I105" s="9">
        <f t="shared" si="17"/>
        <v>1277.3023148148147</v>
      </c>
      <c r="J105" s="9">
        <f t="shared" si="18"/>
        <v>1183.3208333333332</v>
      </c>
    </row>
    <row r="106" spans="1:10">
      <c r="A106" s="10"/>
    </row>
    <row r="107" spans="1:10">
      <c r="A107" s="10">
        <v>110000</v>
      </c>
      <c r="B107" s="9">
        <f t="shared" si="11"/>
        <v>5023.319583333333</v>
      </c>
      <c r="C107" s="9">
        <f t="shared" si="19"/>
        <v>3472.6251388888886</v>
      </c>
      <c r="D107" s="9">
        <f t="shared" si="12"/>
        <v>2697.2779166666664</v>
      </c>
      <c r="E107" s="9">
        <f t="shared" si="13"/>
        <v>2232.0695833333334</v>
      </c>
      <c r="F107" s="9">
        <f t="shared" si="14"/>
        <v>1921.9306944444443</v>
      </c>
      <c r="G107" s="9">
        <f t="shared" si="15"/>
        <v>1700.4029166666667</v>
      </c>
      <c r="H107" s="9">
        <f>((A107*$E$6*$H$5+A107)/$H$5)*$K$3</f>
        <v>1534.2570833333332</v>
      </c>
      <c r="I107" s="9">
        <f t="shared" si="17"/>
        <v>1405.0325462962962</v>
      </c>
      <c r="J107" s="9">
        <f t="shared" si="18"/>
        <v>1301.6529166666667</v>
      </c>
    </row>
    <row r="108" spans="1:10">
      <c r="A108" s="10">
        <v>120000</v>
      </c>
      <c r="B108" s="9">
        <f t="shared" si="11"/>
        <v>5479.9849999999997</v>
      </c>
      <c r="C108" s="9">
        <f t="shared" si="19"/>
        <v>3788.3183333333332</v>
      </c>
      <c r="D108" s="9">
        <f t="shared" si="12"/>
        <v>2942.4849999999997</v>
      </c>
      <c r="E108" s="9">
        <f t="shared" si="13"/>
        <v>2434.9849999999997</v>
      </c>
      <c r="F108" s="9">
        <f t="shared" si="14"/>
        <v>2096.6516666666662</v>
      </c>
      <c r="G108" s="9">
        <f t="shared" si="15"/>
        <v>1854.9849999999999</v>
      </c>
      <c r="H108" s="9">
        <f t="shared" ref="H108:H111" si="21">((A108*$E$6*$H$5+A108)/$H$5)*$K$3</f>
        <v>1673.7349999999999</v>
      </c>
      <c r="I108" s="9">
        <f t="shared" si="17"/>
        <v>1532.7627777777775</v>
      </c>
      <c r="J108" s="9">
        <f t="shared" si="18"/>
        <v>1419.9849999999999</v>
      </c>
    </row>
    <row r="109" spans="1:10">
      <c r="A109" s="10">
        <v>130000</v>
      </c>
      <c r="B109" s="9">
        <f t="shared" si="11"/>
        <v>5936.6504166666664</v>
      </c>
      <c r="C109" s="9">
        <f t="shared" si="19"/>
        <v>4104.0115277777777</v>
      </c>
      <c r="D109" s="9">
        <f t="shared" si="12"/>
        <v>3187.6920833333334</v>
      </c>
      <c r="E109" s="9">
        <f t="shared" si="13"/>
        <v>2637.9004166666664</v>
      </c>
      <c r="F109" s="9">
        <f t="shared" si="14"/>
        <v>2271.3726388888886</v>
      </c>
      <c r="G109" s="9">
        <f t="shared" si="15"/>
        <v>2009.5670833333331</v>
      </c>
      <c r="H109" s="9">
        <f t="shared" si="21"/>
        <v>1813.2129166666666</v>
      </c>
      <c r="I109" s="9">
        <f t="shared" si="17"/>
        <v>1660.493009259259</v>
      </c>
      <c r="J109" s="9">
        <f t="shared" si="18"/>
        <v>1538.3170833333331</v>
      </c>
    </row>
    <row r="110" spans="1:10">
      <c r="A110" s="10">
        <v>140000</v>
      </c>
      <c r="B110" s="9">
        <f t="shared" si="11"/>
        <v>6393.3158333333322</v>
      </c>
      <c r="C110" s="9">
        <f t="shared" si="19"/>
        <v>4419.7047222222218</v>
      </c>
      <c r="D110" s="9">
        <f t="shared" si="12"/>
        <v>3432.8991666666661</v>
      </c>
      <c r="E110" s="9">
        <f t="shared" si="13"/>
        <v>2840.8158333333331</v>
      </c>
      <c r="F110" s="9">
        <f t="shared" si="14"/>
        <v>2446.0936111111109</v>
      </c>
      <c r="G110" s="9">
        <f t="shared" si="15"/>
        <v>2164.1491666666661</v>
      </c>
      <c r="H110" s="9">
        <f t="shared" si="21"/>
        <v>1952.6908333333331</v>
      </c>
      <c r="I110" s="9">
        <f t="shared" si="17"/>
        <v>1788.2232407407405</v>
      </c>
      <c r="J110" s="9">
        <f t="shared" si="18"/>
        <v>1656.6491666666666</v>
      </c>
    </row>
    <row r="111" spans="1:10">
      <c r="A111" s="10">
        <v>150000</v>
      </c>
      <c r="B111" s="9">
        <f t="shared" si="11"/>
        <v>6849.9812499999989</v>
      </c>
      <c r="C111" s="9">
        <f t="shared" si="19"/>
        <v>4735.3979166666668</v>
      </c>
      <c r="D111" s="9">
        <f t="shared" si="12"/>
        <v>3678.1062499999998</v>
      </c>
      <c r="E111" s="9">
        <f t="shared" si="13"/>
        <v>3043.7312499999998</v>
      </c>
      <c r="F111" s="9">
        <f t="shared" si="14"/>
        <v>2620.8145833333333</v>
      </c>
      <c r="G111" s="9">
        <f t="shared" si="15"/>
        <v>2318.7312499999998</v>
      </c>
      <c r="H111" s="9">
        <f t="shared" si="21"/>
        <v>2092.1687499999998</v>
      </c>
      <c r="I111" s="9">
        <f t="shared" si="17"/>
        <v>1915.953472222222</v>
      </c>
      <c r="J111" s="9">
        <f t="shared" si="18"/>
        <v>1774.9812499999998</v>
      </c>
    </row>
  </sheetData>
  <sheetProtection algorithmName="SHA-512" hashValue="uNeEdfzfVzWugVq2U1gP5X0+736O860MJ4HJvymsOlxNi6fTcz+fh+spF7EuUpDjslk4k0GDC7BYR2H6SZvprA==" saltValue="Z2jnngJ/3WK1EKAUCuulhg==" spinCount="100000" sheet="1" objects="1" scenarios="1"/>
  <mergeCells count="4">
    <mergeCell ref="A1:J1"/>
    <mergeCell ref="A2:J2"/>
    <mergeCell ref="B4:D4"/>
    <mergeCell ref="E4:J4"/>
  </mergeCells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2B25A-F387-4B9F-B06D-086B9136076F}">
  <dimension ref="A1:P51"/>
  <sheetViews>
    <sheetView workbookViewId="0">
      <selection activeCell="B5" sqref="B5:D5"/>
    </sheetView>
  </sheetViews>
  <sheetFormatPr defaultRowHeight="15"/>
  <cols>
    <col min="1" max="1" width="15.140625" style="58" customWidth="1"/>
    <col min="2" max="2" width="10.42578125" style="58" customWidth="1"/>
    <col min="3" max="10" width="9.140625" style="58" customWidth="1"/>
    <col min="11" max="11" width="10.42578125" customWidth="1"/>
    <col min="15" max="16" width="8.7109375" hidden="1" customWidth="1"/>
  </cols>
  <sheetData>
    <row r="1" spans="1:16" ht="15.75">
      <c r="B1" s="109" t="s">
        <v>56</v>
      </c>
      <c r="C1" s="109"/>
      <c r="D1" s="109"/>
      <c r="E1" s="109"/>
      <c r="F1" s="109"/>
      <c r="G1" s="109"/>
      <c r="H1" s="109"/>
      <c r="I1" s="109"/>
      <c r="J1" s="109"/>
      <c r="K1" s="109"/>
    </row>
    <row r="3" spans="1:16" ht="15.75">
      <c r="A3" s="58" t="s">
        <v>57</v>
      </c>
      <c r="B3" s="110" t="str">
        <f>Semakan!C5</f>
        <v>PIBB BIN MCCM</v>
      </c>
      <c r="C3" s="110"/>
      <c r="D3" s="110"/>
      <c r="E3" s="110"/>
      <c r="F3" s="59" t="s">
        <v>58</v>
      </c>
      <c r="G3" s="60">
        <f ca="1">IF(P3&gt;0,O3+1,O3)</f>
        <v>34</v>
      </c>
      <c r="J3" s="58" t="s">
        <v>59</v>
      </c>
      <c r="K3" s="61">
        <f ca="1">INDEX(A8:K51,MATCH(G3,A8:A51,0),MATCH(G4,A8:K8,0))</f>
        <v>10.97</v>
      </c>
      <c r="O3">
        <f ca="1">Semakan!G7</f>
        <v>33</v>
      </c>
      <c r="P3" s="67">
        <f ca="1">Semakan!H7</f>
        <v>3.8685831622176465</v>
      </c>
    </row>
    <row r="4" spans="1:16" ht="15.75">
      <c r="A4" s="58" t="s">
        <v>60</v>
      </c>
      <c r="B4" s="110" t="str">
        <f>Semakan!C6</f>
        <v>890304-09-7777</v>
      </c>
      <c r="C4" s="110">
        <f>[1]BAutoDebit!F5</f>
        <v>0</v>
      </c>
      <c r="D4" s="110">
        <f>[1]BAutoDebit!G5</f>
        <v>0</v>
      </c>
      <c r="F4" s="59" t="s">
        <v>61</v>
      </c>
      <c r="G4" s="60">
        <f>Semakan!I28</f>
        <v>10</v>
      </c>
    </row>
    <row r="5" spans="1:16">
      <c r="A5" s="58" t="s">
        <v>62</v>
      </c>
      <c r="B5" s="111">
        <f>Semakan!I27</f>
        <v>30000</v>
      </c>
      <c r="C5" s="110">
        <f>[1]BAutoDebit!F6</f>
        <v>0</v>
      </c>
      <c r="D5" s="110">
        <f>[1]BAutoDebit!G6</f>
        <v>0</v>
      </c>
      <c r="J5" s="59" t="s">
        <v>63</v>
      </c>
      <c r="K5" s="62">
        <f ca="1">B5*K3/1000</f>
        <v>329.1</v>
      </c>
    </row>
    <row r="7" spans="1:16">
      <c r="B7" s="63" t="s">
        <v>64</v>
      </c>
      <c r="C7" s="63"/>
      <c r="D7" s="63"/>
      <c r="E7" s="63"/>
      <c r="F7" s="63"/>
      <c r="G7" s="63"/>
      <c r="H7" s="63"/>
      <c r="I7" s="63"/>
      <c r="J7" s="63"/>
      <c r="K7" s="63"/>
    </row>
    <row r="8" spans="1:16">
      <c r="A8" s="64" t="s">
        <v>65</v>
      </c>
      <c r="B8" s="64">
        <v>1</v>
      </c>
      <c r="C8" s="64">
        <v>2</v>
      </c>
      <c r="D8" s="64">
        <v>3</v>
      </c>
      <c r="E8" s="64">
        <v>4</v>
      </c>
      <c r="F8" s="64">
        <v>5</v>
      </c>
      <c r="G8" s="64">
        <v>6</v>
      </c>
      <c r="H8" s="64">
        <v>7</v>
      </c>
      <c r="I8" s="64">
        <v>8</v>
      </c>
      <c r="J8" s="64">
        <v>9</v>
      </c>
      <c r="K8" s="64">
        <v>10</v>
      </c>
    </row>
    <row r="9" spans="1:16">
      <c r="A9" s="64">
        <v>18</v>
      </c>
      <c r="B9" s="65">
        <v>1.06</v>
      </c>
      <c r="C9" s="65">
        <v>2.0299999999999998</v>
      </c>
      <c r="D9" s="65">
        <v>2.98</v>
      </c>
      <c r="E9" s="65">
        <v>3.92</v>
      </c>
      <c r="F9" s="65">
        <v>4.8499999999999996</v>
      </c>
      <c r="G9" s="65">
        <v>5.77</v>
      </c>
      <c r="H9" s="65">
        <v>6.68</v>
      </c>
      <c r="I9" s="65">
        <v>7.58</v>
      </c>
      <c r="J9" s="65">
        <v>8.4600000000000009</v>
      </c>
      <c r="K9" s="65">
        <v>9.33</v>
      </c>
    </row>
    <row r="10" spans="1:16">
      <c r="A10" s="64">
        <f>+A9+1</f>
        <v>19</v>
      </c>
      <c r="B10" s="65">
        <v>1.06</v>
      </c>
      <c r="C10" s="65">
        <v>2.0299999999999998</v>
      </c>
      <c r="D10" s="65">
        <v>2.98</v>
      </c>
      <c r="E10" s="65">
        <v>3.92</v>
      </c>
      <c r="F10" s="65">
        <v>4.8499999999999996</v>
      </c>
      <c r="G10" s="65">
        <v>5.77</v>
      </c>
      <c r="H10" s="65">
        <v>6.68</v>
      </c>
      <c r="I10" s="65">
        <v>7.58</v>
      </c>
      <c r="J10" s="65">
        <v>8.4600000000000009</v>
      </c>
      <c r="K10" s="65">
        <v>9.33</v>
      </c>
    </row>
    <row r="11" spans="1:16">
      <c r="A11" s="64">
        <f t="shared" ref="A11:A51" si="0">+A10+1</f>
        <v>20</v>
      </c>
      <c r="B11" s="65">
        <v>1.06</v>
      </c>
      <c r="C11" s="65">
        <v>2.0299999999999998</v>
      </c>
      <c r="D11" s="65">
        <v>2.98</v>
      </c>
      <c r="E11" s="65">
        <v>3.92</v>
      </c>
      <c r="F11" s="65">
        <v>4.8499999999999996</v>
      </c>
      <c r="G11" s="65">
        <v>5.77</v>
      </c>
      <c r="H11" s="65">
        <v>6.68</v>
      </c>
      <c r="I11" s="65">
        <v>7.58</v>
      </c>
      <c r="J11" s="65">
        <v>8.4600000000000009</v>
      </c>
      <c r="K11" s="65">
        <v>9.33</v>
      </c>
    </row>
    <row r="12" spans="1:16">
      <c r="A12" s="64">
        <f t="shared" si="0"/>
        <v>21</v>
      </c>
      <c r="B12" s="65">
        <v>1.06</v>
      </c>
      <c r="C12" s="65">
        <v>2.0299999999999998</v>
      </c>
      <c r="D12" s="65">
        <v>2.98</v>
      </c>
      <c r="E12" s="65">
        <v>3.92</v>
      </c>
      <c r="F12" s="65">
        <v>4.8499999999999996</v>
      </c>
      <c r="G12" s="65">
        <v>5.77</v>
      </c>
      <c r="H12" s="65">
        <v>6.68</v>
      </c>
      <c r="I12" s="65">
        <v>7.58</v>
      </c>
      <c r="J12" s="65">
        <v>8.4600000000000009</v>
      </c>
      <c r="K12" s="65">
        <v>9.33</v>
      </c>
    </row>
    <row r="13" spans="1:16">
      <c r="A13" s="64">
        <f t="shared" si="0"/>
        <v>22</v>
      </c>
      <c r="B13" s="65">
        <v>1.06</v>
      </c>
      <c r="C13" s="65">
        <v>2.0299999999999998</v>
      </c>
      <c r="D13" s="65">
        <v>2.98</v>
      </c>
      <c r="E13" s="65">
        <v>3.92</v>
      </c>
      <c r="F13" s="65">
        <v>4.8499999999999996</v>
      </c>
      <c r="G13" s="65">
        <v>5.77</v>
      </c>
      <c r="H13" s="65">
        <v>6.68</v>
      </c>
      <c r="I13" s="65">
        <v>7.58</v>
      </c>
      <c r="J13" s="65">
        <v>8.4600000000000009</v>
      </c>
      <c r="K13" s="65">
        <v>9.33</v>
      </c>
    </row>
    <row r="14" spans="1:16">
      <c r="A14" s="64">
        <f t="shared" si="0"/>
        <v>23</v>
      </c>
      <c r="B14" s="65">
        <v>1.06</v>
      </c>
      <c r="C14" s="65">
        <v>2.0299999999999998</v>
      </c>
      <c r="D14" s="65">
        <v>2.98</v>
      </c>
      <c r="E14" s="65">
        <v>3.92</v>
      </c>
      <c r="F14" s="65">
        <v>4.8499999999999996</v>
      </c>
      <c r="G14" s="65">
        <v>5.77</v>
      </c>
      <c r="H14" s="65">
        <v>6.68</v>
      </c>
      <c r="I14" s="65">
        <v>7.58</v>
      </c>
      <c r="J14" s="65">
        <v>8.4600000000000009</v>
      </c>
      <c r="K14" s="65">
        <v>9.33</v>
      </c>
    </row>
    <row r="15" spans="1:16">
      <c r="A15" s="64">
        <f t="shared" si="0"/>
        <v>24</v>
      </c>
      <c r="B15" s="65">
        <v>1.06</v>
      </c>
      <c r="C15" s="65">
        <v>2.0299999999999998</v>
      </c>
      <c r="D15" s="65">
        <v>2.98</v>
      </c>
      <c r="E15" s="65">
        <v>3.92</v>
      </c>
      <c r="F15" s="65">
        <v>4.8499999999999996</v>
      </c>
      <c r="G15" s="65">
        <v>5.77</v>
      </c>
      <c r="H15" s="65">
        <v>6.68</v>
      </c>
      <c r="I15" s="65">
        <v>7.58</v>
      </c>
      <c r="J15" s="65">
        <v>8.4600000000000009</v>
      </c>
      <c r="K15" s="65">
        <v>9.33</v>
      </c>
    </row>
    <row r="16" spans="1:16">
      <c r="A16" s="64">
        <f t="shared" si="0"/>
        <v>25</v>
      </c>
      <c r="B16" s="65">
        <v>1.06</v>
      </c>
      <c r="C16" s="65">
        <v>2.0299999999999998</v>
      </c>
      <c r="D16" s="65">
        <v>2.98</v>
      </c>
      <c r="E16" s="65">
        <v>3.92</v>
      </c>
      <c r="F16" s="65">
        <v>4.8499999999999996</v>
      </c>
      <c r="G16" s="65">
        <v>5.77</v>
      </c>
      <c r="H16" s="65">
        <v>6.68</v>
      </c>
      <c r="I16" s="65">
        <v>7.58</v>
      </c>
      <c r="J16" s="65">
        <v>8.4600000000000009</v>
      </c>
      <c r="K16" s="65">
        <v>9.33</v>
      </c>
    </row>
    <row r="17" spans="1:11">
      <c r="A17" s="64">
        <f t="shared" si="0"/>
        <v>26</v>
      </c>
      <c r="B17" s="65">
        <v>1.06</v>
      </c>
      <c r="C17" s="65">
        <v>2.0299999999999998</v>
      </c>
      <c r="D17" s="65">
        <v>2.98</v>
      </c>
      <c r="E17" s="65">
        <v>3.92</v>
      </c>
      <c r="F17" s="65">
        <v>4.8499999999999996</v>
      </c>
      <c r="G17" s="65">
        <v>5.77</v>
      </c>
      <c r="H17" s="65">
        <v>6.68</v>
      </c>
      <c r="I17" s="65">
        <v>7.58</v>
      </c>
      <c r="J17" s="65">
        <v>8.4600000000000009</v>
      </c>
      <c r="K17" s="65">
        <v>9.33</v>
      </c>
    </row>
    <row r="18" spans="1:11">
      <c r="A18" s="64">
        <f t="shared" si="0"/>
        <v>27</v>
      </c>
      <c r="B18" s="65">
        <v>1.06</v>
      </c>
      <c r="C18" s="65">
        <v>2.0299999999999998</v>
      </c>
      <c r="D18" s="65">
        <v>2.98</v>
      </c>
      <c r="E18" s="65">
        <v>3.92</v>
      </c>
      <c r="F18" s="65">
        <v>4.8499999999999996</v>
      </c>
      <c r="G18" s="65">
        <v>5.77</v>
      </c>
      <c r="H18" s="65">
        <v>6.68</v>
      </c>
      <c r="I18" s="65">
        <v>7.58</v>
      </c>
      <c r="J18" s="65">
        <v>8.4600000000000009</v>
      </c>
      <c r="K18" s="66">
        <v>9.34</v>
      </c>
    </row>
    <row r="19" spans="1:11">
      <c r="A19" s="64">
        <f t="shared" si="0"/>
        <v>28</v>
      </c>
      <c r="B19" s="65">
        <v>1.06</v>
      </c>
      <c r="C19" s="65">
        <v>2.0299999999999998</v>
      </c>
      <c r="D19" s="65">
        <v>2.98</v>
      </c>
      <c r="E19" s="65">
        <v>3.92</v>
      </c>
      <c r="F19" s="65">
        <v>4.8499999999999996</v>
      </c>
      <c r="G19" s="65">
        <v>5.77</v>
      </c>
      <c r="H19" s="65">
        <v>6.68</v>
      </c>
      <c r="I19" s="65">
        <v>7.58</v>
      </c>
      <c r="J19" s="65">
        <v>8.4700000000000006</v>
      </c>
      <c r="K19" s="66">
        <v>9.36</v>
      </c>
    </row>
    <row r="20" spans="1:11">
      <c r="A20" s="64">
        <f t="shared" si="0"/>
        <v>29</v>
      </c>
      <c r="B20" s="65">
        <v>1.06</v>
      </c>
      <c r="C20" s="65">
        <v>2.0299999999999998</v>
      </c>
      <c r="D20" s="65">
        <v>2.98</v>
      </c>
      <c r="E20" s="65">
        <v>3.92</v>
      </c>
      <c r="F20" s="65">
        <v>4.8499999999999996</v>
      </c>
      <c r="G20" s="65">
        <v>5.77</v>
      </c>
      <c r="H20" s="65">
        <v>6.68</v>
      </c>
      <c r="I20" s="65">
        <v>7.58</v>
      </c>
      <c r="J20" s="65">
        <v>8.5</v>
      </c>
      <c r="K20" s="66">
        <v>9.42</v>
      </c>
    </row>
    <row r="21" spans="1:11">
      <c r="A21" s="64">
        <f t="shared" si="0"/>
        <v>30</v>
      </c>
      <c r="B21" s="65">
        <v>1.06</v>
      </c>
      <c r="C21" s="65">
        <v>2.0299999999999998</v>
      </c>
      <c r="D21" s="65">
        <v>2.98</v>
      </c>
      <c r="E21" s="65">
        <v>3.92</v>
      </c>
      <c r="F21" s="65">
        <v>4.8499999999999996</v>
      </c>
      <c r="G21" s="65">
        <v>5.77</v>
      </c>
      <c r="H21" s="65">
        <v>6.69</v>
      </c>
      <c r="I21" s="65">
        <v>7.62</v>
      </c>
      <c r="J21" s="65">
        <v>8.57</v>
      </c>
      <c r="K21" s="66">
        <v>9.5399999999999991</v>
      </c>
    </row>
    <row r="22" spans="1:11">
      <c r="A22" s="64">
        <f t="shared" si="0"/>
        <v>31</v>
      </c>
      <c r="B22" s="65">
        <v>1.06</v>
      </c>
      <c r="C22" s="65">
        <v>2.0299999999999998</v>
      </c>
      <c r="D22" s="65">
        <v>2.98</v>
      </c>
      <c r="E22" s="65">
        <v>3.92</v>
      </c>
      <c r="F22" s="65">
        <v>4.8499999999999996</v>
      </c>
      <c r="G22" s="65">
        <v>5.79</v>
      </c>
      <c r="H22" s="65">
        <v>6.73</v>
      </c>
      <c r="I22" s="65">
        <v>7.7</v>
      </c>
      <c r="J22" s="65">
        <v>8.69</v>
      </c>
      <c r="K22" s="66">
        <v>9.7200000000000006</v>
      </c>
    </row>
    <row r="23" spans="1:11">
      <c r="A23" s="64">
        <f t="shared" si="0"/>
        <v>32</v>
      </c>
      <c r="B23" s="65">
        <v>1.06</v>
      </c>
      <c r="C23" s="65">
        <v>2.0299999999999998</v>
      </c>
      <c r="D23" s="65">
        <v>2.98</v>
      </c>
      <c r="E23" s="65">
        <v>3.92</v>
      </c>
      <c r="F23" s="65">
        <v>4.87</v>
      </c>
      <c r="G23" s="65">
        <v>5.83</v>
      </c>
      <c r="H23" s="65">
        <v>6.82</v>
      </c>
      <c r="I23" s="65">
        <v>7.84</v>
      </c>
      <c r="J23" s="65">
        <v>8.9</v>
      </c>
      <c r="K23" s="66">
        <v>10</v>
      </c>
    </row>
    <row r="24" spans="1:11">
      <c r="A24" s="64">
        <f t="shared" si="0"/>
        <v>33</v>
      </c>
      <c r="B24" s="65">
        <v>1.06</v>
      </c>
      <c r="C24" s="65">
        <v>2.0299999999999998</v>
      </c>
      <c r="D24" s="65">
        <v>2.98</v>
      </c>
      <c r="E24" s="65">
        <v>3.94</v>
      </c>
      <c r="F24" s="65">
        <v>4.93</v>
      </c>
      <c r="G24" s="65">
        <v>5.94</v>
      </c>
      <c r="H24" s="65">
        <v>6.99</v>
      </c>
      <c r="I24" s="65">
        <v>8.08</v>
      </c>
      <c r="J24" s="65">
        <v>9.2200000000000006</v>
      </c>
      <c r="K24" s="66">
        <v>10.4</v>
      </c>
    </row>
    <row r="25" spans="1:11">
      <c r="A25" s="64">
        <f t="shared" si="0"/>
        <v>34</v>
      </c>
      <c r="B25" s="65">
        <v>1.06</v>
      </c>
      <c r="C25" s="65">
        <v>2.0299999999999998</v>
      </c>
      <c r="D25" s="65">
        <v>3.01</v>
      </c>
      <c r="E25" s="65">
        <v>4.0199999999999996</v>
      </c>
      <c r="F25" s="65">
        <v>5.0599999999999996</v>
      </c>
      <c r="G25" s="65">
        <v>6.15</v>
      </c>
      <c r="H25" s="65">
        <v>7.27</v>
      </c>
      <c r="I25" s="65">
        <v>8.4499999999999993</v>
      </c>
      <c r="J25" s="65">
        <v>9.68</v>
      </c>
      <c r="K25" s="66">
        <v>10.97</v>
      </c>
    </row>
    <row r="26" spans="1:11">
      <c r="A26" s="64">
        <f t="shared" si="0"/>
        <v>35</v>
      </c>
      <c r="B26" s="65">
        <v>1.06</v>
      </c>
      <c r="C26" s="65">
        <v>2.0699999999999998</v>
      </c>
      <c r="D26" s="65">
        <v>3.11</v>
      </c>
      <c r="E26" s="65">
        <v>4.1900000000000004</v>
      </c>
      <c r="F26" s="65">
        <v>5.31</v>
      </c>
      <c r="G26" s="65">
        <v>6.48</v>
      </c>
      <c r="H26" s="65">
        <v>7.69</v>
      </c>
      <c r="I26" s="65">
        <v>8.9700000000000006</v>
      </c>
      <c r="J26" s="65">
        <v>10.32</v>
      </c>
      <c r="K26" s="66">
        <v>11.74</v>
      </c>
    </row>
    <row r="27" spans="1:11">
      <c r="A27" s="64">
        <f t="shared" si="0"/>
        <v>36</v>
      </c>
      <c r="B27" s="65">
        <v>1.1399999999999999</v>
      </c>
      <c r="C27" s="65">
        <v>2.2200000000000002</v>
      </c>
      <c r="D27" s="65">
        <v>3.34</v>
      </c>
      <c r="E27" s="65">
        <v>4.5</v>
      </c>
      <c r="F27" s="65">
        <v>5.71</v>
      </c>
      <c r="G27" s="65">
        <v>6.98</v>
      </c>
      <c r="H27" s="65">
        <v>8.3000000000000007</v>
      </c>
      <c r="I27" s="65">
        <v>9.7100000000000009</v>
      </c>
      <c r="J27" s="65">
        <v>11.19</v>
      </c>
      <c r="K27" s="66">
        <v>12.77</v>
      </c>
    </row>
    <row r="28" spans="1:11">
      <c r="A28" s="64">
        <f t="shared" si="0"/>
        <v>37</v>
      </c>
      <c r="B28" s="65">
        <v>1.23</v>
      </c>
      <c r="C28" s="65">
        <v>2.39</v>
      </c>
      <c r="D28" s="65">
        <v>3.6</v>
      </c>
      <c r="E28" s="65">
        <v>4.8499999999999996</v>
      </c>
      <c r="F28" s="65">
        <v>6.16</v>
      </c>
      <c r="G28" s="65">
        <v>7.54</v>
      </c>
      <c r="H28" s="65">
        <v>9</v>
      </c>
      <c r="I28" s="65">
        <v>10.55</v>
      </c>
      <c r="J28" s="65">
        <v>12.2</v>
      </c>
      <c r="K28" s="66">
        <v>14</v>
      </c>
    </row>
    <row r="29" spans="1:11">
      <c r="A29" s="64">
        <f t="shared" si="0"/>
        <v>38</v>
      </c>
      <c r="B29" s="65">
        <v>1.32</v>
      </c>
      <c r="C29" s="65">
        <v>2.57</v>
      </c>
      <c r="D29" s="65">
        <v>3.87</v>
      </c>
      <c r="E29" s="65">
        <v>5.23</v>
      </c>
      <c r="F29" s="65">
        <v>6.67</v>
      </c>
      <c r="G29" s="65">
        <v>8.19</v>
      </c>
      <c r="H29" s="65">
        <v>9.81</v>
      </c>
      <c r="I29" s="65">
        <v>11.54</v>
      </c>
      <c r="J29" s="65">
        <v>13.42</v>
      </c>
      <c r="K29" s="66">
        <v>15.49</v>
      </c>
    </row>
    <row r="30" spans="1:11">
      <c r="A30" s="64">
        <f t="shared" si="0"/>
        <v>39</v>
      </c>
      <c r="B30" s="65">
        <v>1.43</v>
      </c>
      <c r="C30" s="65">
        <v>2.78</v>
      </c>
      <c r="D30" s="65">
        <v>4.2</v>
      </c>
      <c r="E30" s="65">
        <v>5.7</v>
      </c>
      <c r="F30" s="65">
        <v>7.28</v>
      </c>
      <c r="G30" s="65">
        <v>8.98</v>
      </c>
      <c r="H30" s="65">
        <v>10.78</v>
      </c>
      <c r="I30" s="65">
        <v>12.76</v>
      </c>
      <c r="J30" s="65">
        <v>14.94</v>
      </c>
      <c r="K30" s="66">
        <v>17.309999999999999</v>
      </c>
    </row>
    <row r="31" spans="1:11">
      <c r="A31" s="64">
        <f t="shared" si="0"/>
        <v>40</v>
      </c>
      <c r="B31" s="65">
        <v>1.54</v>
      </c>
      <c r="C31" s="65">
        <v>3.02</v>
      </c>
      <c r="D31" s="65">
        <v>4.59</v>
      </c>
      <c r="E31" s="65">
        <v>6.25</v>
      </c>
      <c r="F31" s="65">
        <v>8.02</v>
      </c>
      <c r="G31" s="65">
        <v>9.91</v>
      </c>
      <c r="H31" s="65">
        <v>11.99</v>
      </c>
      <c r="I31" s="65">
        <v>14.28</v>
      </c>
      <c r="J31" s="65">
        <v>16.78</v>
      </c>
      <c r="K31" s="66">
        <v>19.489999999999998</v>
      </c>
    </row>
    <row r="32" spans="1:11">
      <c r="A32" s="64">
        <f t="shared" si="0"/>
        <v>41</v>
      </c>
      <c r="B32" s="65">
        <v>1.7</v>
      </c>
      <c r="C32" s="65">
        <v>3.34</v>
      </c>
      <c r="D32" s="65">
        <v>5.08</v>
      </c>
      <c r="E32" s="65">
        <v>6.93</v>
      </c>
      <c r="F32" s="65">
        <v>8.92</v>
      </c>
      <c r="G32" s="65">
        <v>11.1</v>
      </c>
      <c r="H32" s="65">
        <v>13.52</v>
      </c>
      <c r="I32" s="65">
        <v>16.170000000000002</v>
      </c>
      <c r="J32" s="65">
        <v>19.02</v>
      </c>
      <c r="K32" s="66">
        <v>22.07</v>
      </c>
    </row>
    <row r="33" spans="1:11">
      <c r="A33" s="64">
        <f t="shared" si="0"/>
        <v>42</v>
      </c>
      <c r="B33" s="65">
        <v>1.69</v>
      </c>
      <c r="C33" s="65">
        <v>3.71</v>
      </c>
      <c r="D33" s="65">
        <v>5.66</v>
      </c>
      <c r="E33" s="65">
        <v>7.74</v>
      </c>
      <c r="F33" s="65">
        <v>10.050000000000001</v>
      </c>
      <c r="G33" s="65">
        <v>12.61</v>
      </c>
      <c r="H33" s="65">
        <v>15.4</v>
      </c>
      <c r="I33" s="65">
        <v>18.41</v>
      </c>
      <c r="J33" s="65">
        <v>21.63</v>
      </c>
      <c r="K33" s="66">
        <v>25.08</v>
      </c>
    </row>
    <row r="34" spans="1:11">
      <c r="A34" s="64">
        <f t="shared" si="0"/>
        <v>43</v>
      </c>
      <c r="B34" s="65">
        <v>2.11</v>
      </c>
      <c r="C34" s="65">
        <v>4.16</v>
      </c>
      <c r="D34" s="65">
        <v>6.35</v>
      </c>
      <c r="E34" s="65">
        <v>8.7899999999999991</v>
      </c>
      <c r="F34" s="65">
        <v>11.51</v>
      </c>
      <c r="G34" s="65">
        <v>14.47</v>
      </c>
      <c r="H34" s="65">
        <v>17.649999999999999</v>
      </c>
      <c r="I34" s="65">
        <v>21.05</v>
      </c>
      <c r="J34" s="65">
        <v>24.68</v>
      </c>
      <c r="K34" s="66">
        <v>28.54</v>
      </c>
    </row>
    <row r="35" spans="1:11">
      <c r="A35" s="64">
        <f t="shared" si="0"/>
        <v>44</v>
      </c>
      <c r="B35" s="65">
        <v>2.38</v>
      </c>
      <c r="C35" s="65">
        <v>4.68</v>
      </c>
      <c r="D35" s="65">
        <v>7.28</v>
      </c>
      <c r="E35" s="65">
        <v>10.18</v>
      </c>
      <c r="F35" s="65">
        <v>13.32</v>
      </c>
      <c r="G35" s="65">
        <v>16.68</v>
      </c>
      <c r="H35" s="65">
        <v>20.27</v>
      </c>
      <c r="I35" s="65">
        <v>24.09</v>
      </c>
      <c r="J35" s="65">
        <v>28.16</v>
      </c>
      <c r="K35" s="66">
        <v>32.47</v>
      </c>
    </row>
    <row r="36" spans="1:11">
      <c r="A36" s="64">
        <f t="shared" si="0"/>
        <v>45</v>
      </c>
      <c r="B36" s="65">
        <v>2.67</v>
      </c>
      <c r="C36" s="65">
        <v>5.47</v>
      </c>
      <c r="D36" s="65">
        <v>8.58</v>
      </c>
      <c r="E36" s="65">
        <v>11.92</v>
      </c>
      <c r="F36" s="65">
        <v>15.48</v>
      </c>
      <c r="G36" s="65">
        <v>19.27</v>
      </c>
      <c r="H36" s="65">
        <v>23.29</v>
      </c>
      <c r="I36" s="65">
        <v>27.56</v>
      </c>
      <c r="J36" s="65">
        <v>32.1</v>
      </c>
      <c r="K36" s="66">
        <v>36.9</v>
      </c>
    </row>
    <row r="37" spans="1:11">
      <c r="A37" s="64">
        <f t="shared" si="0"/>
        <v>46</v>
      </c>
      <c r="B37" s="65">
        <v>3.43</v>
      </c>
      <c r="C37" s="65">
        <v>6.76</v>
      </c>
      <c r="D37" s="65">
        <v>10.3</v>
      </c>
      <c r="E37" s="65">
        <v>14.06</v>
      </c>
      <c r="F37" s="65">
        <v>18.04</v>
      </c>
      <c r="G37" s="65">
        <v>22.26</v>
      </c>
      <c r="H37" s="65">
        <v>26.75</v>
      </c>
      <c r="I37" s="65">
        <v>31.51</v>
      </c>
      <c r="J37" s="65">
        <v>36.54</v>
      </c>
      <c r="K37" s="66">
        <v>41.86</v>
      </c>
    </row>
    <row r="38" spans="1:11">
      <c r="A38" s="64">
        <f t="shared" si="0"/>
        <v>47</v>
      </c>
      <c r="B38" s="65">
        <v>3.85</v>
      </c>
      <c r="C38" s="65">
        <v>7.57</v>
      </c>
      <c r="D38" s="65">
        <v>11.52</v>
      </c>
      <c r="E38" s="65">
        <v>15.7</v>
      </c>
      <c r="F38" s="65">
        <v>20.13</v>
      </c>
      <c r="G38" s="65">
        <v>24.84</v>
      </c>
      <c r="H38" s="65">
        <v>29.83</v>
      </c>
      <c r="I38" s="65">
        <v>35.11</v>
      </c>
      <c r="J38" s="65">
        <v>40.68</v>
      </c>
      <c r="K38" s="66">
        <v>46.54</v>
      </c>
    </row>
    <row r="39" spans="1:11">
      <c r="A39" s="64">
        <f t="shared" si="0"/>
        <v>48</v>
      </c>
      <c r="B39" s="65">
        <v>4.3</v>
      </c>
      <c r="C39" s="65">
        <v>8.4499999999999993</v>
      </c>
      <c r="D39" s="65">
        <v>12.83</v>
      </c>
      <c r="E39" s="65">
        <v>17.48</v>
      </c>
      <c r="F39" s="65">
        <v>22.43</v>
      </c>
      <c r="G39" s="65">
        <v>27.66</v>
      </c>
      <c r="H39" s="65">
        <v>33.200000000000003</v>
      </c>
      <c r="I39" s="65">
        <v>39.04</v>
      </c>
      <c r="J39" s="65">
        <v>45.18</v>
      </c>
      <c r="K39" s="66">
        <v>51.63</v>
      </c>
    </row>
    <row r="40" spans="1:11">
      <c r="A40" s="64">
        <f t="shared" si="0"/>
        <v>49</v>
      </c>
      <c r="B40" s="65">
        <v>4.78</v>
      </c>
      <c r="C40" s="65">
        <v>9.3800000000000008</v>
      </c>
      <c r="D40" s="65">
        <v>14.27</v>
      </c>
      <c r="E40" s="65">
        <v>19.46</v>
      </c>
      <c r="F40" s="65">
        <v>24.96</v>
      </c>
      <c r="G40" s="65">
        <v>30.77</v>
      </c>
      <c r="H40" s="65">
        <v>36.89</v>
      </c>
      <c r="I40" s="65">
        <v>43.33</v>
      </c>
      <c r="J40" s="65">
        <v>50.09</v>
      </c>
      <c r="K40" s="66">
        <v>57.14</v>
      </c>
    </row>
    <row r="41" spans="1:11">
      <c r="A41" s="64">
        <f t="shared" si="0"/>
        <v>50</v>
      </c>
      <c r="B41" s="65">
        <v>5.3</v>
      </c>
      <c r="C41" s="65">
        <v>10.44</v>
      </c>
      <c r="D41" s="65">
        <v>15.91</v>
      </c>
      <c r="E41" s="65">
        <v>21.68</v>
      </c>
      <c r="F41" s="65">
        <v>27.78</v>
      </c>
      <c r="G41" s="65">
        <v>34.200000000000003</v>
      </c>
      <c r="H41" s="65">
        <v>40.96</v>
      </c>
      <c r="I41" s="65">
        <v>48.03</v>
      </c>
      <c r="J41" s="65">
        <v>55.42</v>
      </c>
      <c r="K41" s="66">
        <v>63.08</v>
      </c>
    </row>
    <row r="42" spans="1:11">
      <c r="A42" s="64">
        <f t="shared" si="0"/>
        <v>51</v>
      </c>
      <c r="B42" s="65">
        <v>5.98</v>
      </c>
      <c r="C42" s="65">
        <v>11.73</v>
      </c>
      <c r="D42" s="65">
        <v>17.79</v>
      </c>
      <c r="E42" s="65">
        <v>24.19</v>
      </c>
      <c r="F42" s="65">
        <v>30.93</v>
      </c>
      <c r="G42" s="65">
        <v>38.01</v>
      </c>
      <c r="H42" s="65">
        <v>45.42</v>
      </c>
      <c r="I42" s="65">
        <v>53.15</v>
      </c>
      <c r="J42" s="65">
        <v>61.17</v>
      </c>
      <c r="K42" s="66">
        <v>69.45</v>
      </c>
    </row>
    <row r="43" spans="1:11">
      <c r="A43" s="64">
        <f t="shared" si="0"/>
        <v>52</v>
      </c>
      <c r="B43" s="65">
        <v>6.62</v>
      </c>
      <c r="C43" s="65">
        <v>13</v>
      </c>
      <c r="D43" s="65">
        <v>19.71</v>
      </c>
      <c r="E43" s="65">
        <v>26.78</v>
      </c>
      <c r="F43" s="65">
        <v>34.21</v>
      </c>
      <c r="G43" s="65">
        <v>41.97</v>
      </c>
      <c r="H43" s="65">
        <v>50.06</v>
      </c>
      <c r="I43" s="65">
        <v>58.45</v>
      </c>
      <c r="J43" s="65">
        <v>67.099999999999994</v>
      </c>
      <c r="K43" s="66">
        <v>76.02</v>
      </c>
    </row>
    <row r="44" spans="1:11">
      <c r="A44" s="64">
        <f t="shared" si="0"/>
        <v>53</v>
      </c>
      <c r="B44" s="65">
        <v>7.36</v>
      </c>
      <c r="C44" s="65">
        <v>14.41</v>
      </c>
      <c r="D44" s="65">
        <v>21.83</v>
      </c>
      <c r="E44" s="65">
        <v>29.62</v>
      </c>
      <c r="F44" s="65">
        <v>37.75</v>
      </c>
      <c r="G44" s="65">
        <v>46.22</v>
      </c>
      <c r="H44" s="65">
        <v>54.98</v>
      </c>
      <c r="I44" s="65">
        <v>64.03</v>
      </c>
      <c r="J44" s="65">
        <v>73.34</v>
      </c>
      <c r="K44" s="66">
        <v>82.94</v>
      </c>
    </row>
    <row r="45" spans="1:11">
      <c r="A45" s="64">
        <f t="shared" si="0"/>
        <v>54</v>
      </c>
      <c r="B45" s="65">
        <v>8.14</v>
      </c>
      <c r="C45" s="65">
        <v>15.92</v>
      </c>
      <c r="D45" s="65">
        <v>24.09</v>
      </c>
      <c r="E45" s="65">
        <v>32.619999999999997</v>
      </c>
      <c r="F45" s="65">
        <v>41.47</v>
      </c>
      <c r="G45" s="65">
        <v>50.64</v>
      </c>
      <c r="H45" s="65">
        <v>60.08</v>
      </c>
      <c r="I45" s="65">
        <v>69.8</v>
      </c>
      <c r="J45" s="65">
        <v>79.819999999999993</v>
      </c>
      <c r="K45" s="66">
        <v>90.17</v>
      </c>
    </row>
    <row r="46" spans="1:11">
      <c r="A46" s="64">
        <f t="shared" si="0"/>
        <v>55</v>
      </c>
      <c r="B46" s="65">
        <v>8.9700000000000006</v>
      </c>
      <c r="C46" s="65">
        <v>17.54</v>
      </c>
      <c r="D46" s="65">
        <v>26.47</v>
      </c>
      <c r="E46" s="65">
        <v>35.74</v>
      </c>
      <c r="F46" s="65">
        <v>45.32</v>
      </c>
      <c r="G46" s="65">
        <v>55.17</v>
      </c>
      <c r="H46" s="65">
        <v>65.31</v>
      </c>
      <c r="I46" s="65">
        <v>75.77</v>
      </c>
      <c r="J46" s="65">
        <v>86.57</v>
      </c>
      <c r="K46" s="66">
        <v>97.76</v>
      </c>
    </row>
    <row r="47" spans="1:11">
      <c r="A47" s="64">
        <f t="shared" si="0"/>
        <v>56</v>
      </c>
      <c r="B47" s="65">
        <v>9.86</v>
      </c>
      <c r="C47" s="65">
        <v>19.22</v>
      </c>
      <c r="D47" s="65">
        <v>28.91</v>
      </c>
      <c r="E47" s="65">
        <v>38.909999999999997</v>
      </c>
      <c r="F47" s="65">
        <v>49.19</v>
      </c>
      <c r="G47" s="65">
        <v>59.76</v>
      </c>
      <c r="H47" s="65">
        <v>70.66</v>
      </c>
      <c r="I47" s="65">
        <v>81.94</v>
      </c>
      <c r="J47" s="65">
        <v>93.63</v>
      </c>
      <c r="K47" s="66"/>
    </row>
    <row r="48" spans="1:11">
      <c r="A48" s="64">
        <f t="shared" si="0"/>
        <v>57</v>
      </c>
      <c r="B48" s="65">
        <v>10.73</v>
      </c>
      <c r="C48" s="65">
        <v>20.86</v>
      </c>
      <c r="D48" s="65">
        <v>31.3</v>
      </c>
      <c r="E48" s="65">
        <v>42.04</v>
      </c>
      <c r="F48" s="65">
        <v>53.04</v>
      </c>
      <c r="G48" s="65">
        <v>64.41</v>
      </c>
      <c r="H48" s="65">
        <v>76.180000000000007</v>
      </c>
      <c r="I48" s="65">
        <v>88.39</v>
      </c>
      <c r="J48" s="65"/>
      <c r="K48" s="66"/>
    </row>
    <row r="49" spans="1:11">
      <c r="A49" s="64">
        <f t="shared" si="0"/>
        <v>58</v>
      </c>
      <c r="B49" s="65">
        <v>11.58</v>
      </c>
      <c r="C49" s="65">
        <v>11.58</v>
      </c>
      <c r="D49" s="65">
        <v>33.630000000000003</v>
      </c>
      <c r="E49" s="65">
        <v>45.13</v>
      </c>
      <c r="F49" s="65">
        <v>56.99</v>
      </c>
      <c r="G49" s="65">
        <v>69.290000000000006</v>
      </c>
      <c r="H49" s="65">
        <v>82.05</v>
      </c>
      <c r="I49" s="65"/>
      <c r="J49" s="65"/>
      <c r="K49" s="66"/>
    </row>
    <row r="50" spans="1:11">
      <c r="A50" s="64">
        <f t="shared" si="0"/>
        <v>59</v>
      </c>
      <c r="B50" s="65">
        <v>12.4</v>
      </c>
      <c r="C50" s="65">
        <v>24.05</v>
      </c>
      <c r="D50" s="65">
        <v>36.04</v>
      </c>
      <c r="E50" s="65">
        <v>48.44</v>
      </c>
      <c r="F50" s="65">
        <v>61.29</v>
      </c>
      <c r="G50" s="65">
        <v>74.650000000000006</v>
      </c>
      <c r="H50" s="65"/>
      <c r="I50" s="65"/>
      <c r="J50" s="65"/>
      <c r="K50" s="66"/>
    </row>
    <row r="51" spans="1:11">
      <c r="A51" s="64">
        <f t="shared" si="0"/>
        <v>60</v>
      </c>
      <c r="B51" s="65">
        <v>13.29</v>
      </c>
      <c r="C51" s="65">
        <v>25.81</v>
      </c>
      <c r="D51" s="65">
        <v>38.78</v>
      </c>
      <c r="E51" s="65">
        <v>52.24</v>
      </c>
      <c r="F51" s="65">
        <v>66.25</v>
      </c>
      <c r="G51" s="65"/>
      <c r="H51" s="65"/>
      <c r="I51" s="65"/>
      <c r="J51" s="65"/>
      <c r="K51" s="66"/>
    </row>
  </sheetData>
  <sheetProtection algorithmName="SHA-512" hashValue="i/GyKE1+/eapImU5G2eOK+hJdTifoPyvYFR+N2PZc2lnRM5LpTTjCIXZIllCR8Io5sQAnoC7WQsekpxidLGTMA==" saltValue="CMilmqvHY9Z7Qg6AQwUV0A==" spinCount="100000" sheet="1" objects="1" scenarios="1"/>
  <mergeCells count="4">
    <mergeCell ref="B1:K1"/>
    <mergeCell ref="B3:E3"/>
    <mergeCell ref="B4:D4"/>
    <mergeCell ref="B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Semakan</vt:lpstr>
      <vt:lpstr>Tble3.99% + Caj Ang 1.5.% </vt:lpstr>
      <vt:lpstr>Takaful</vt:lpstr>
      <vt:lpstr>Semakan!Print_Area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2017-05-03T03:55:00Z</cp:lastPrinted>
  <dcterms:created xsi:type="dcterms:W3CDTF">2015-05-05T03:55:00Z</dcterms:created>
  <dcterms:modified xsi:type="dcterms:W3CDTF">2022-06-30T06:18:41Z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1033-10.2.0.7516</vt:lpwstr>
  </property>
</Properties>
</file>